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yCurrie\DPC Dropbox\Amy Currie\DPC Shared Folder\Workforce Development\CompetencyFramework\"/>
    </mc:Choice>
  </mc:AlternateContent>
  <xr:revisionPtr revIDLastSave="0" documentId="13_ncr:1_{28CA30A7-A2AC-4177-B525-CD2C45ED39DE}" xr6:coauthVersionLast="47" xr6:coauthVersionMax="47" xr10:uidLastSave="{00000000-0000-0000-0000-000000000000}"/>
  <bookViews>
    <workbookView xWindow="57480" yWindow="-120" windowWidth="29040" windowHeight="15720" xr2:uid="{EC9DDFB1-FAF5-43AA-BEC0-3EA44390F2C6}"/>
  </bookViews>
  <sheets>
    <sheet name="RAM Scores" sheetId="1" r:id="rId1"/>
    <sheet name="Staff Skill Levels" sheetId="4" r:id="rId2"/>
    <sheet name="Competency Audit Results" sheetId="2" r:id="rId3"/>
    <sheet name="SkillLevelsForRAM" sheetId="7" state="hidden" r:id="rId4"/>
    <sheet name="SkillLevelCounts" sheetId="9" state="hidden" r:id="rId5"/>
    <sheet name="OrgSkillLevelsForRAM" sheetId="8" state="hidden" r:id="rId6"/>
    <sheet name="Skill Levels" sheetId="10" r:id="rId7"/>
    <sheet name="Governance etc." sheetId="11" r:id="rId8"/>
    <sheet name="Comms &amp; Advocacy" sheetId="12" r:id="rId9"/>
    <sheet name="Info Technology" sheetId="13" r:id="rId10"/>
    <sheet name="Legal and Social" sheetId="14" r:id="rId11"/>
    <sheet name="Digital Preservation" sheetId="15" r:id="rId12"/>
    <sheet name="PickLists" sheetId="5" state="hidden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8" i="2" l="1"/>
  <c r="I19" i="2"/>
  <c r="I20" i="2"/>
  <c r="I21" i="2"/>
  <c r="I22" i="2"/>
  <c r="I23" i="2"/>
  <c r="I24" i="2"/>
  <c r="I25" i="2"/>
  <c r="I26" i="2"/>
  <c r="I27" i="2"/>
  <c r="I28" i="2"/>
  <c r="I29" i="2"/>
  <c r="I30" i="2"/>
  <c r="E17" i="9"/>
  <c r="F17" i="9"/>
  <c r="H17" i="9" s="1"/>
  <c r="P17" i="2" s="1"/>
  <c r="Q17" i="2" s="1"/>
  <c r="G17" i="9"/>
  <c r="I27" i="8"/>
  <c r="G27" i="8"/>
  <c r="F27" i="8"/>
  <c r="H32" i="8"/>
  <c r="H27" i="8"/>
  <c r="H26" i="8"/>
  <c r="I26" i="8" s="1"/>
  <c r="G17" i="2" s="1"/>
  <c r="H17" i="2" s="1"/>
  <c r="H24" i="8"/>
  <c r="H25" i="8"/>
  <c r="H23" i="8"/>
  <c r="G54" i="8"/>
  <c r="G50" i="8"/>
  <c r="G51" i="8"/>
  <c r="G52" i="8"/>
  <c r="G53" i="8"/>
  <c r="G49" i="8"/>
  <c r="F26" i="8"/>
  <c r="G26" i="8" s="1"/>
  <c r="E17" i="2" s="1"/>
  <c r="F17" i="2" s="1"/>
  <c r="F28" i="8"/>
  <c r="I17" i="2" l="1"/>
  <c r="K17" i="2" s="1"/>
  <c r="L17" i="2" s="1"/>
  <c r="T17" i="2"/>
  <c r="U17" i="2" s="1"/>
  <c r="R17" i="2"/>
  <c r="S17" i="2" s="1"/>
  <c r="O17" i="2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" i="9"/>
  <c r="F4" i="9"/>
  <c r="O4" i="2" s="1"/>
  <c r="F5" i="9"/>
  <c r="F6" i="9"/>
  <c r="O6" i="2" s="1"/>
  <c r="F7" i="9"/>
  <c r="F8" i="9"/>
  <c r="O8" i="2" s="1"/>
  <c r="F9" i="9"/>
  <c r="O9" i="2" s="1"/>
  <c r="F10" i="9"/>
  <c r="O10" i="2" s="1"/>
  <c r="F11" i="9"/>
  <c r="O11" i="2" s="1"/>
  <c r="F12" i="9"/>
  <c r="O12" i="2" s="1"/>
  <c r="F13" i="9"/>
  <c r="F14" i="9"/>
  <c r="H14" i="9" s="1"/>
  <c r="P14" i="2" s="1"/>
  <c r="Q14" i="2" s="1"/>
  <c r="F15" i="9"/>
  <c r="F16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" i="9"/>
  <c r="I3" i="2" s="1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" i="9"/>
  <c r="O15" i="2"/>
  <c r="H4" i="8"/>
  <c r="I4" i="8" s="1"/>
  <c r="G4" i="2" s="1"/>
  <c r="H4" i="2" s="1"/>
  <c r="H5" i="8"/>
  <c r="I5" i="8" s="1"/>
  <c r="G5" i="2" s="1"/>
  <c r="H5" i="2" s="1"/>
  <c r="H6" i="8"/>
  <c r="I6" i="8" s="1"/>
  <c r="G6" i="2" s="1"/>
  <c r="H6" i="2" s="1"/>
  <c r="H7" i="8"/>
  <c r="I7" i="8" s="1"/>
  <c r="H8" i="8"/>
  <c r="I8" i="8" s="1"/>
  <c r="H9" i="8"/>
  <c r="I9" i="8" s="1"/>
  <c r="H10" i="8"/>
  <c r="I10" i="8" s="1"/>
  <c r="H11" i="8"/>
  <c r="I11" i="8" s="1"/>
  <c r="H12" i="8"/>
  <c r="I12" i="8" s="1"/>
  <c r="H13" i="8"/>
  <c r="I13" i="8" s="1"/>
  <c r="H14" i="8"/>
  <c r="I14" i="8" s="1"/>
  <c r="H15" i="8"/>
  <c r="I15" i="8" s="1"/>
  <c r="H16" i="8"/>
  <c r="I16" i="8" s="1"/>
  <c r="H17" i="8"/>
  <c r="I17" i="8" s="1"/>
  <c r="H18" i="8"/>
  <c r="I18" i="8" s="1"/>
  <c r="H19" i="8"/>
  <c r="I19" i="8" s="1"/>
  <c r="G13" i="2" s="1"/>
  <c r="H13" i="2" s="1"/>
  <c r="H20" i="8"/>
  <c r="I20" i="8" s="1"/>
  <c r="H21" i="8"/>
  <c r="I21" i="8" s="1"/>
  <c r="H22" i="8"/>
  <c r="I22" i="8" s="1"/>
  <c r="H28" i="8"/>
  <c r="I28" i="8" s="1"/>
  <c r="G18" i="2" s="1"/>
  <c r="H18" i="2" s="1"/>
  <c r="H29" i="8"/>
  <c r="I29" i="8" s="1"/>
  <c r="G19" i="2" s="1"/>
  <c r="H19" i="2" s="1"/>
  <c r="H30" i="8"/>
  <c r="I30" i="8" s="1"/>
  <c r="G20" i="2" s="1"/>
  <c r="H20" i="2" s="1"/>
  <c r="H31" i="8"/>
  <c r="I31" i="8" s="1"/>
  <c r="H33" i="8"/>
  <c r="I33" i="8" s="1"/>
  <c r="G22" i="2" s="1"/>
  <c r="H22" i="2" s="1"/>
  <c r="H34" i="8"/>
  <c r="H35" i="8"/>
  <c r="I35" i="8" s="1"/>
  <c r="H36" i="8"/>
  <c r="I36" i="8" s="1"/>
  <c r="H37" i="8"/>
  <c r="I37" i="8" s="1"/>
  <c r="H38" i="8"/>
  <c r="I38" i="8" s="1"/>
  <c r="H39" i="8"/>
  <c r="I39" i="8" s="1"/>
  <c r="H40" i="8"/>
  <c r="I40" i="8" s="1"/>
  <c r="H41" i="8"/>
  <c r="I41" i="8" s="1"/>
  <c r="G26" i="2" s="1"/>
  <c r="H26" i="2" s="1"/>
  <c r="H42" i="8"/>
  <c r="H43" i="8"/>
  <c r="I43" i="8" s="1"/>
  <c r="H44" i="8"/>
  <c r="I44" i="8" s="1"/>
  <c r="H45" i="8"/>
  <c r="I45" i="8" s="1"/>
  <c r="G29" i="2" s="1"/>
  <c r="H29" i="2" s="1"/>
  <c r="H46" i="8"/>
  <c r="I46" i="8" s="1"/>
  <c r="G30" i="2" s="1"/>
  <c r="H30" i="2" s="1"/>
  <c r="I24" i="8"/>
  <c r="G16" i="2" s="1"/>
  <c r="I34" i="8"/>
  <c r="G23" i="2" s="1"/>
  <c r="H23" i="2" s="1"/>
  <c r="I42" i="8"/>
  <c r="G27" i="2" s="1"/>
  <c r="H27" i="2" s="1"/>
  <c r="F51" i="8"/>
  <c r="F52" i="8"/>
  <c r="F53" i="8"/>
  <c r="F50" i="8"/>
  <c r="F43" i="8"/>
  <c r="G43" i="8" s="1"/>
  <c r="F49" i="8"/>
  <c r="F42" i="8"/>
  <c r="G42" i="8" s="1"/>
  <c r="E27" i="2" s="1"/>
  <c r="F27" i="2" s="1"/>
  <c r="F44" i="8"/>
  <c r="G44" i="8" s="1"/>
  <c r="F41" i="8"/>
  <c r="G41" i="8" s="1"/>
  <c r="E26" i="2" s="1"/>
  <c r="F26" i="2" s="1"/>
  <c r="F39" i="8"/>
  <c r="G39" i="8" s="1"/>
  <c r="F33" i="8"/>
  <c r="G33" i="8" s="1"/>
  <c r="E22" i="2" s="1"/>
  <c r="F22" i="2" s="1"/>
  <c r="F31" i="8"/>
  <c r="G31" i="8" s="1"/>
  <c r="F30" i="8"/>
  <c r="G30" i="8" s="1"/>
  <c r="E20" i="2" s="1"/>
  <c r="F20" i="2" s="1"/>
  <c r="F29" i="8"/>
  <c r="G29" i="8" s="1"/>
  <c r="E19" i="2" s="1"/>
  <c r="G28" i="8"/>
  <c r="E18" i="2" s="1"/>
  <c r="F18" i="2" s="1"/>
  <c r="F24" i="8"/>
  <c r="G24" i="8" s="1"/>
  <c r="E16" i="2" s="1"/>
  <c r="F22" i="8"/>
  <c r="G22" i="8" s="1"/>
  <c r="F46" i="8"/>
  <c r="G46" i="8" s="1"/>
  <c r="E30" i="2" s="1"/>
  <c r="F30" i="2" s="1"/>
  <c r="F40" i="8"/>
  <c r="G40" i="8" s="1"/>
  <c r="F37" i="8"/>
  <c r="G37" i="8" s="1"/>
  <c r="F18" i="8"/>
  <c r="G18" i="8" s="1"/>
  <c r="F36" i="8"/>
  <c r="G36" i="8" s="1"/>
  <c r="F21" i="8"/>
  <c r="G21" i="8" s="1"/>
  <c r="F14" i="8"/>
  <c r="G14" i="8" s="1"/>
  <c r="F12" i="8"/>
  <c r="G12" i="8" s="1"/>
  <c r="F45" i="8"/>
  <c r="G45" i="8" s="1"/>
  <c r="E29" i="2" s="1"/>
  <c r="F29" i="2" s="1"/>
  <c r="F8" i="8"/>
  <c r="G8" i="8" s="1"/>
  <c r="F35" i="8"/>
  <c r="G35" i="8" s="1"/>
  <c r="F20" i="8"/>
  <c r="G20" i="8" s="1"/>
  <c r="F19" i="8"/>
  <c r="G19" i="8" s="1"/>
  <c r="E13" i="2" s="1"/>
  <c r="F13" i="2" s="1"/>
  <c r="F15" i="8"/>
  <c r="G15" i="8" s="1"/>
  <c r="F11" i="8"/>
  <c r="G11" i="8" s="1"/>
  <c r="F9" i="8"/>
  <c r="G9" i="8" s="1"/>
  <c r="F6" i="8"/>
  <c r="G6" i="8" s="1"/>
  <c r="E6" i="2" s="1"/>
  <c r="F6" i="2" s="1"/>
  <c r="F5" i="8"/>
  <c r="G5" i="8" s="1"/>
  <c r="E5" i="2" s="1"/>
  <c r="F5" i="2" s="1"/>
  <c r="F4" i="8"/>
  <c r="G4" i="8" s="1"/>
  <c r="E4" i="2" s="1"/>
  <c r="F4" i="2" s="1"/>
  <c r="H3" i="8"/>
  <c r="I3" i="8" s="1"/>
  <c r="G3" i="2" s="1"/>
  <c r="F38" i="8"/>
  <c r="G38" i="8" s="1"/>
  <c r="F34" i="8"/>
  <c r="G34" i="8" s="1"/>
  <c r="E23" i="2" s="1"/>
  <c r="F23" i="2" s="1"/>
  <c r="F17" i="8"/>
  <c r="G17" i="8" s="1"/>
  <c r="F16" i="8"/>
  <c r="G16" i="8" s="1"/>
  <c r="F13" i="8"/>
  <c r="G13" i="8" s="1"/>
  <c r="F10" i="8"/>
  <c r="G10" i="8" s="1"/>
  <c r="F7" i="8"/>
  <c r="G7" i="8" s="1"/>
  <c r="F3" i="8"/>
  <c r="G3" i="8" s="1"/>
  <c r="E3" i="2" s="1"/>
  <c r="F3" i="2" s="1"/>
  <c r="M17" i="2" l="1"/>
  <c r="N17" i="2" s="1"/>
  <c r="O23" i="2"/>
  <c r="J22" i="2"/>
  <c r="O25" i="2"/>
  <c r="K24" i="2"/>
  <c r="L24" i="2" s="1"/>
  <c r="O22" i="2"/>
  <c r="O29" i="2"/>
  <c r="O21" i="2"/>
  <c r="O28" i="2"/>
  <c r="O20" i="2"/>
  <c r="J19" i="2"/>
  <c r="O27" i="2"/>
  <c r="M26" i="2"/>
  <c r="N26" i="2" s="1"/>
  <c r="O18" i="2"/>
  <c r="J17" i="2"/>
  <c r="E7" i="2"/>
  <c r="F7" i="2" s="1"/>
  <c r="E10" i="2"/>
  <c r="F10" i="2" s="1"/>
  <c r="G28" i="2"/>
  <c r="H28" i="2" s="1"/>
  <c r="E12" i="2"/>
  <c r="F12" i="2" s="1"/>
  <c r="H16" i="9"/>
  <c r="P16" i="2" s="1"/>
  <c r="Q16" i="2" s="1"/>
  <c r="H7" i="9"/>
  <c r="P7" i="2" s="1"/>
  <c r="R7" i="2" s="1"/>
  <c r="S7" i="2" s="1"/>
  <c r="H21" i="9"/>
  <c r="P21" i="2" s="1"/>
  <c r="Q21" i="2" s="1"/>
  <c r="H26" i="9"/>
  <c r="P26" i="2" s="1"/>
  <c r="Q26" i="2" s="1"/>
  <c r="H18" i="9"/>
  <c r="P18" i="2" s="1"/>
  <c r="Q18" i="2" s="1"/>
  <c r="H13" i="9"/>
  <c r="P13" i="2" s="1"/>
  <c r="Q13" i="2" s="1"/>
  <c r="M30" i="2"/>
  <c r="N30" i="2" s="1"/>
  <c r="O30" i="2"/>
  <c r="O14" i="2"/>
  <c r="J29" i="2"/>
  <c r="K27" i="2"/>
  <c r="L27" i="2" s="1"/>
  <c r="O26" i="2"/>
  <c r="O24" i="2"/>
  <c r="O19" i="2"/>
  <c r="O16" i="2"/>
  <c r="O13" i="2"/>
  <c r="H12" i="9"/>
  <c r="P12" i="2" s="1"/>
  <c r="Q12" i="2" s="1"/>
  <c r="O7" i="2"/>
  <c r="H5" i="9"/>
  <c r="P5" i="2" s="1"/>
  <c r="Q5" i="2" s="1"/>
  <c r="H4" i="9"/>
  <c r="P4" i="2" s="1"/>
  <c r="Q4" i="2" s="1"/>
  <c r="O5" i="2"/>
  <c r="G10" i="2"/>
  <c r="H10" i="2" s="1"/>
  <c r="G24" i="2"/>
  <c r="H24" i="2" s="1"/>
  <c r="E14" i="2"/>
  <c r="F14" i="2" s="1"/>
  <c r="E24" i="2"/>
  <c r="F24" i="2" s="1"/>
  <c r="E8" i="2"/>
  <c r="F8" i="2" s="1"/>
  <c r="E11" i="2"/>
  <c r="F11" i="2" s="1"/>
  <c r="I11" i="2"/>
  <c r="J11" i="2" s="1"/>
  <c r="O3" i="2"/>
  <c r="H29" i="9"/>
  <c r="P29" i="2" s="1"/>
  <c r="Q29" i="2" s="1"/>
  <c r="H8" i="9"/>
  <c r="P8" i="2" s="1"/>
  <c r="Q8" i="2" s="1"/>
  <c r="H3" i="9"/>
  <c r="H3" i="2"/>
  <c r="G8" i="2"/>
  <c r="H8" i="2" s="1"/>
  <c r="E25" i="2"/>
  <c r="F25" i="2" s="1"/>
  <c r="E9" i="2"/>
  <c r="F9" i="2" s="1"/>
  <c r="E28" i="2"/>
  <c r="F28" i="2" s="1"/>
  <c r="G7" i="2"/>
  <c r="H7" i="2" s="1"/>
  <c r="G14" i="2"/>
  <c r="H14" i="2" s="1"/>
  <c r="G11" i="2"/>
  <c r="H11" i="2" s="1"/>
  <c r="G9" i="2"/>
  <c r="H9" i="2" s="1"/>
  <c r="G25" i="2"/>
  <c r="H25" i="2" s="1"/>
  <c r="G12" i="2"/>
  <c r="H12" i="2" s="1"/>
  <c r="J28" i="2"/>
  <c r="H25" i="9"/>
  <c r="P25" i="2" s="1"/>
  <c r="H23" i="9"/>
  <c r="P23" i="2" s="1"/>
  <c r="J21" i="2"/>
  <c r="M20" i="2"/>
  <c r="N20" i="2" s="1"/>
  <c r="J18" i="2"/>
  <c r="I16" i="2"/>
  <c r="J16" i="2" s="1"/>
  <c r="I15" i="2"/>
  <c r="J15" i="2" s="1"/>
  <c r="R14" i="2"/>
  <c r="S14" i="2" s="1"/>
  <c r="H10" i="9"/>
  <c r="P10" i="2" s="1"/>
  <c r="I9" i="2"/>
  <c r="I8" i="2"/>
  <c r="J8" i="2" s="1"/>
  <c r="Q7" i="2"/>
  <c r="I7" i="2"/>
  <c r="J7" i="2" s="1"/>
  <c r="H6" i="9"/>
  <c r="P6" i="2" s="1"/>
  <c r="Q6" i="2" s="1"/>
  <c r="I5" i="2"/>
  <c r="K5" i="2" s="1"/>
  <c r="L5" i="2" s="1"/>
  <c r="M3" i="2"/>
  <c r="N3" i="2" s="1"/>
  <c r="K3" i="2"/>
  <c r="L3" i="2" s="1"/>
  <c r="H28" i="9"/>
  <c r="P28" i="2" s="1"/>
  <c r="H27" i="9"/>
  <c r="P27" i="2" s="1"/>
  <c r="K25" i="2"/>
  <c r="L25" i="2" s="1"/>
  <c r="H24" i="9"/>
  <c r="P24" i="2" s="1"/>
  <c r="K23" i="2"/>
  <c r="L23" i="2" s="1"/>
  <c r="H22" i="9"/>
  <c r="P22" i="2" s="1"/>
  <c r="H20" i="9"/>
  <c r="P20" i="2" s="1"/>
  <c r="H19" i="9"/>
  <c r="P19" i="2" s="1"/>
  <c r="H15" i="9"/>
  <c r="P15" i="2" s="1"/>
  <c r="I14" i="2"/>
  <c r="K14" i="2" s="1"/>
  <c r="L14" i="2" s="1"/>
  <c r="I13" i="2"/>
  <c r="H11" i="9"/>
  <c r="P11" i="2" s="1"/>
  <c r="I10" i="2"/>
  <c r="K10" i="2" s="1"/>
  <c r="L10" i="2" s="1"/>
  <c r="H9" i="9"/>
  <c r="P9" i="2" s="1"/>
  <c r="H30" i="9"/>
  <c r="P30" i="2" s="1"/>
  <c r="I12" i="2"/>
  <c r="M12" i="2" s="1"/>
  <c r="N12" i="2" s="1"/>
  <c r="I4" i="2"/>
  <c r="M4" i="2" s="1"/>
  <c r="N4" i="2" s="1"/>
  <c r="J3" i="2"/>
  <c r="F19" i="2"/>
  <c r="I6" i="2"/>
  <c r="M6" i="2" s="1"/>
  <c r="N6" i="2" s="1"/>
  <c r="F54" i="8"/>
  <c r="T7" i="2" l="1"/>
  <c r="U7" i="2" s="1"/>
  <c r="R26" i="2"/>
  <c r="S26" i="2" s="1"/>
  <c r="T26" i="2"/>
  <c r="U26" i="2" s="1"/>
  <c r="M24" i="2"/>
  <c r="N24" i="2" s="1"/>
  <c r="J24" i="2"/>
  <c r="T18" i="2"/>
  <c r="U18" i="2" s="1"/>
  <c r="R18" i="2"/>
  <c r="S18" i="2" s="1"/>
  <c r="T13" i="2"/>
  <c r="U13" i="2" s="1"/>
  <c r="R13" i="2"/>
  <c r="S13" i="2" s="1"/>
  <c r="K30" i="2"/>
  <c r="L30" i="2" s="1"/>
  <c r="J30" i="2"/>
  <c r="R29" i="2"/>
  <c r="S29" i="2" s="1"/>
  <c r="K29" i="2"/>
  <c r="L29" i="2" s="1"/>
  <c r="K11" i="2"/>
  <c r="L11" i="2" s="1"/>
  <c r="M29" i="2"/>
  <c r="N29" i="2" s="1"/>
  <c r="M28" i="2"/>
  <c r="N28" i="2" s="1"/>
  <c r="K28" i="2"/>
  <c r="L28" i="2" s="1"/>
  <c r="M27" i="2"/>
  <c r="N27" i="2" s="1"/>
  <c r="J27" i="2"/>
  <c r="J20" i="2"/>
  <c r="K19" i="2"/>
  <c r="L19" i="2" s="1"/>
  <c r="M19" i="2"/>
  <c r="N19" i="2" s="1"/>
  <c r="R12" i="2"/>
  <c r="S12" i="2" s="1"/>
  <c r="T12" i="2"/>
  <c r="U12" i="2" s="1"/>
  <c r="T5" i="2"/>
  <c r="U5" i="2" s="1"/>
  <c r="R5" i="2"/>
  <c r="S5" i="2" s="1"/>
  <c r="R4" i="2"/>
  <c r="S4" i="2" s="1"/>
  <c r="T4" i="2"/>
  <c r="U4" i="2" s="1"/>
  <c r="T8" i="2"/>
  <c r="U8" i="2" s="1"/>
  <c r="M8" i="2"/>
  <c r="N8" i="2" s="1"/>
  <c r="K22" i="2"/>
  <c r="L22" i="2" s="1"/>
  <c r="M22" i="2"/>
  <c r="N22" i="2" s="1"/>
  <c r="K8" i="2"/>
  <c r="L8" i="2" s="1"/>
  <c r="P3" i="2"/>
  <c r="Q3" i="2" s="1"/>
  <c r="K20" i="2"/>
  <c r="L20" i="2" s="1"/>
  <c r="R8" i="2"/>
  <c r="S8" i="2" s="1"/>
  <c r="M7" i="2"/>
  <c r="N7" i="2" s="1"/>
  <c r="K18" i="2"/>
  <c r="L18" i="2" s="1"/>
  <c r="K26" i="2"/>
  <c r="L26" i="2" s="1"/>
  <c r="J26" i="2"/>
  <c r="T29" i="2"/>
  <c r="U29" i="2" s="1"/>
  <c r="K7" i="2"/>
  <c r="L7" i="2" s="1"/>
  <c r="M18" i="2"/>
  <c r="N18" i="2" s="1"/>
  <c r="F25" i="8"/>
  <c r="G25" i="8" s="1"/>
  <c r="I32" i="8"/>
  <c r="G21" i="2" s="1"/>
  <c r="H21" i="2" s="1"/>
  <c r="I23" i="8"/>
  <c r="G15" i="2" s="1"/>
  <c r="H15" i="2" s="1"/>
  <c r="I25" i="8"/>
  <c r="H16" i="2" s="1"/>
  <c r="T21" i="2"/>
  <c r="U21" i="2" s="1"/>
  <c r="M21" i="2"/>
  <c r="N21" i="2" s="1"/>
  <c r="M9" i="2"/>
  <c r="N9" i="2" s="1"/>
  <c r="M11" i="2"/>
  <c r="N11" i="2" s="1"/>
  <c r="T14" i="2"/>
  <c r="U14" i="2" s="1"/>
  <c r="Q30" i="2"/>
  <c r="R30" i="2"/>
  <c r="S30" i="2" s="1"/>
  <c r="T30" i="2"/>
  <c r="U30" i="2" s="1"/>
  <c r="Q28" i="2"/>
  <c r="R28" i="2"/>
  <c r="S28" i="2" s="1"/>
  <c r="T28" i="2"/>
  <c r="U28" i="2" s="1"/>
  <c r="Q27" i="2"/>
  <c r="T27" i="2"/>
  <c r="U27" i="2" s="1"/>
  <c r="R27" i="2"/>
  <c r="S27" i="2" s="1"/>
  <c r="Q25" i="2"/>
  <c r="R25" i="2"/>
  <c r="S25" i="2" s="1"/>
  <c r="T25" i="2"/>
  <c r="U25" i="2" s="1"/>
  <c r="Q24" i="2"/>
  <c r="R24" i="2"/>
  <c r="S24" i="2" s="1"/>
  <c r="T24" i="2"/>
  <c r="U24" i="2" s="1"/>
  <c r="Q23" i="2"/>
  <c r="T23" i="2"/>
  <c r="U23" i="2" s="1"/>
  <c r="R23" i="2"/>
  <c r="S23" i="2" s="1"/>
  <c r="Q22" i="2"/>
  <c r="T22" i="2"/>
  <c r="U22" i="2" s="1"/>
  <c r="R22" i="2"/>
  <c r="S22" i="2" s="1"/>
  <c r="Q20" i="2"/>
  <c r="T20" i="2"/>
  <c r="U20" i="2" s="1"/>
  <c r="R20" i="2"/>
  <c r="S20" i="2" s="1"/>
  <c r="Q19" i="2"/>
  <c r="T19" i="2"/>
  <c r="U19" i="2" s="1"/>
  <c r="R19" i="2"/>
  <c r="S19" i="2" s="1"/>
  <c r="Q15" i="2"/>
  <c r="Q11" i="2"/>
  <c r="T11" i="2"/>
  <c r="U11" i="2" s="1"/>
  <c r="R11" i="2"/>
  <c r="S11" i="2" s="1"/>
  <c r="Q10" i="2"/>
  <c r="T10" i="2"/>
  <c r="U10" i="2" s="1"/>
  <c r="R10" i="2"/>
  <c r="S10" i="2" s="1"/>
  <c r="J9" i="2"/>
  <c r="K9" i="2"/>
  <c r="L9" i="2" s="1"/>
  <c r="Q9" i="2"/>
  <c r="T9" i="2"/>
  <c r="U9" i="2" s="1"/>
  <c r="R9" i="2"/>
  <c r="S9" i="2" s="1"/>
  <c r="T6" i="2"/>
  <c r="U6" i="2" s="1"/>
  <c r="R6" i="2"/>
  <c r="S6" i="2" s="1"/>
  <c r="J5" i="2"/>
  <c r="M5" i="2"/>
  <c r="N5" i="2" s="1"/>
  <c r="K16" i="2"/>
  <c r="L16" i="2" s="1"/>
  <c r="J25" i="2"/>
  <c r="M25" i="2"/>
  <c r="N25" i="2" s="1"/>
  <c r="J23" i="2"/>
  <c r="M23" i="2"/>
  <c r="N23" i="2" s="1"/>
  <c r="J14" i="2"/>
  <c r="M14" i="2"/>
  <c r="N14" i="2" s="1"/>
  <c r="J13" i="2"/>
  <c r="M13" i="2"/>
  <c r="N13" i="2" s="1"/>
  <c r="K13" i="2"/>
  <c r="L13" i="2" s="1"/>
  <c r="J10" i="2"/>
  <c r="M10" i="2"/>
  <c r="N10" i="2" s="1"/>
  <c r="J6" i="2"/>
  <c r="K6" i="2"/>
  <c r="L6" i="2" s="1"/>
  <c r="J12" i="2"/>
  <c r="K12" i="2"/>
  <c r="L12" i="2" s="1"/>
  <c r="J4" i="2"/>
  <c r="K4" i="2"/>
  <c r="L4" i="2" s="1"/>
  <c r="F32" i="8"/>
  <c r="G32" i="8" s="1"/>
  <c r="E21" i="2" s="1"/>
  <c r="R21" i="2" s="1"/>
  <c r="S21" i="2" s="1"/>
  <c r="F23" i="8"/>
  <c r="G23" i="8" s="1"/>
  <c r="E15" i="2" s="1"/>
  <c r="R15" i="2" s="1"/>
  <c r="S15" i="2" s="1"/>
  <c r="T3" i="2" l="1"/>
  <c r="U3" i="2" s="1"/>
  <c r="R3" i="2"/>
  <c r="S3" i="2" s="1"/>
  <c r="M16" i="2"/>
  <c r="N16" i="2" s="1"/>
  <c r="T16" i="2"/>
  <c r="U16" i="2" s="1"/>
  <c r="T15" i="2"/>
  <c r="U15" i="2" s="1"/>
  <c r="M15" i="2"/>
  <c r="N15" i="2" s="1"/>
  <c r="F16" i="2"/>
  <c r="R16" i="2"/>
  <c r="S16" i="2" s="1"/>
  <c r="F15" i="2"/>
  <c r="K15" i="2"/>
  <c r="L15" i="2" s="1"/>
  <c r="F21" i="2"/>
  <c r="K21" i="2"/>
  <c r="L21" i="2" s="1"/>
</calcChain>
</file>

<file path=xl/sharedStrings.xml><?xml version="1.0" encoding="utf-8"?>
<sst xmlns="http://schemas.openxmlformats.org/spreadsheetml/2006/main" count="692" uniqueCount="315">
  <si>
    <t>RAM Section</t>
  </si>
  <si>
    <t>Current Level</t>
  </si>
  <si>
    <t>Target Level</t>
  </si>
  <si>
    <t>Organizational Viability</t>
  </si>
  <si>
    <t>Policy and Strategy</t>
  </si>
  <si>
    <t>Legal Basis</t>
  </si>
  <si>
    <t>IT Capability</t>
  </si>
  <si>
    <t>Continuous Improvement</t>
  </si>
  <si>
    <t>Community</t>
  </si>
  <si>
    <t>Acquisition, Transfer and Ingest</t>
  </si>
  <si>
    <t>Bitstream Preservation</t>
  </si>
  <si>
    <t>Content Preservation</t>
  </si>
  <si>
    <t>Metadata Management</t>
  </si>
  <si>
    <t>Discovery and Access</t>
  </si>
  <si>
    <t>Level Number</t>
  </si>
  <si>
    <t>Level Description</t>
  </si>
  <si>
    <t>Awareness</t>
  </si>
  <si>
    <t>Basic</t>
  </si>
  <si>
    <t>Managed</t>
  </si>
  <si>
    <t>Optimized</t>
  </si>
  <si>
    <t>Governance, Resourcing, and Management</t>
  </si>
  <si>
    <t>Policy Development</t>
  </si>
  <si>
    <t>Risk Management</t>
  </si>
  <si>
    <t>Resource Management</t>
  </si>
  <si>
    <t>Staff Management</t>
  </si>
  <si>
    <t>Strategy and Planning</t>
  </si>
  <si>
    <t>Analysis and Decision-Making</t>
  </si>
  <si>
    <t>Communications and Advocacy</t>
  </si>
  <si>
    <t>Effective Communication</t>
  </si>
  <si>
    <t>Collaboration and Teamwork</t>
  </si>
  <si>
    <t>Stakeholder Analysis and Engagement</t>
  </si>
  <si>
    <t>User Analysis and Engagement</t>
  </si>
  <si>
    <t>Advocacy</t>
  </si>
  <si>
    <t>Training</t>
  </si>
  <si>
    <t>Producing Documentation</t>
  </si>
  <si>
    <t>Information Technology</t>
  </si>
  <si>
    <t>General IT Literacy</t>
  </si>
  <si>
    <t>System Procurement</t>
  </si>
  <si>
    <t>Storage Infrastructures</t>
  </si>
  <si>
    <t>Information Security</t>
  </si>
  <si>
    <t>Workflow Development and Implementation</t>
  </si>
  <si>
    <t>Legal and Social Responsibilities</t>
  </si>
  <si>
    <t>Legal and Regularity Compliance</t>
  </si>
  <si>
    <t>Environmental Impact</t>
  </si>
  <si>
    <t>Inclusion and Diversity</t>
  </si>
  <si>
    <t>Ethics</t>
  </si>
  <si>
    <t>Digital Preservation Domain Specific</t>
  </si>
  <si>
    <t>Metadata Standards and Implementation</t>
  </si>
  <si>
    <t>Information Management Principles</t>
  </si>
  <si>
    <t>Approaches to Preservation</t>
  </si>
  <si>
    <t>DP Standards and Models</t>
  </si>
  <si>
    <t>Required Skill Level for Current RAM Maturity</t>
  </si>
  <si>
    <t>Required Skill Level for Target RAM Level</t>
  </si>
  <si>
    <t>Managing Access</t>
  </si>
  <si>
    <t>Levels</t>
  </si>
  <si>
    <t>Novice</t>
  </si>
  <si>
    <t>Beginner</t>
  </si>
  <si>
    <t>Intermediate</t>
  </si>
  <si>
    <t>Advanced</t>
  </si>
  <si>
    <t>Expert</t>
  </si>
  <si>
    <t>N/A</t>
  </si>
  <si>
    <t>Skill/Knowledge Area</t>
  </si>
  <si>
    <t>#</t>
  </si>
  <si>
    <t>Skill/Knowledge</t>
  </si>
  <si>
    <t>RAM Level/Skill Level</t>
  </si>
  <si>
    <t>Minimal Awareness</t>
  </si>
  <si>
    <t>B</t>
  </si>
  <si>
    <t>A</t>
  </si>
  <si>
    <t>E</t>
  </si>
  <si>
    <t>F</t>
  </si>
  <si>
    <t>K</t>
  </si>
  <si>
    <t>D</t>
  </si>
  <si>
    <t>G-K</t>
  </si>
  <si>
    <t>Service Capabilities</t>
  </si>
  <si>
    <t>C</t>
  </si>
  <si>
    <t>J</t>
  </si>
  <si>
    <t>G</t>
  </si>
  <si>
    <t>Acquisition, Transfer, and Ingest</t>
  </si>
  <si>
    <t>H</t>
  </si>
  <si>
    <t>I</t>
  </si>
  <si>
    <t>Current RAM Level</t>
  </si>
  <si>
    <t>Target RAM Level</t>
  </si>
  <si>
    <t>Top Level</t>
  </si>
  <si>
    <t>Skill Level for Current</t>
  </si>
  <si>
    <t>Related Skill Level for Target</t>
  </si>
  <si>
    <t>Name 5</t>
  </si>
  <si>
    <t>Name 6</t>
  </si>
  <si>
    <t>Name 7</t>
  </si>
  <si>
    <t>Name 8</t>
  </si>
  <si>
    <t>Name 9</t>
  </si>
  <si>
    <t>Name 10</t>
  </si>
  <si>
    <t>Name 11</t>
  </si>
  <si>
    <t>Name 12</t>
  </si>
  <si>
    <t>Name 13</t>
  </si>
  <si>
    <t>Name 14</t>
  </si>
  <si>
    <t>Name 15</t>
  </si>
  <si>
    <t>Name 16</t>
  </si>
  <si>
    <t>Name 17</t>
  </si>
  <si>
    <t>Name 18</t>
  </si>
  <si>
    <t>Name 19</t>
  </si>
  <si>
    <t>Name 20</t>
  </si>
  <si>
    <t>Count</t>
  </si>
  <si>
    <t>Sum</t>
  </si>
  <si>
    <t>Average</t>
  </si>
  <si>
    <t>Max</t>
  </si>
  <si>
    <t>Skill Gap for Current RAM</t>
  </si>
  <si>
    <t>Skill Gap for Target RAM</t>
  </si>
  <si>
    <t>Skill Gap - Current Number</t>
  </si>
  <si>
    <t>Highest Skill Level</t>
  </si>
  <si>
    <t xml:space="preserve"> Average Skill Level</t>
  </si>
  <si>
    <t>Skill Gap Target Number</t>
  </si>
  <si>
    <t>Current Skill Gap Number</t>
  </si>
  <si>
    <t>Target Skill Gap Number</t>
  </si>
  <si>
    <t>Count of Staff Scoring Skill</t>
  </si>
  <si>
    <t>Name 21</t>
  </si>
  <si>
    <t>Name 22</t>
  </si>
  <si>
    <t>Name 23</t>
  </si>
  <si>
    <t>Name 24</t>
  </si>
  <si>
    <t>Name 25</t>
  </si>
  <si>
    <t>Name 26</t>
  </si>
  <si>
    <t>Name 27</t>
  </si>
  <si>
    <t>Name 28</t>
  </si>
  <si>
    <t>Name 29</t>
  </si>
  <si>
    <t>Name 30</t>
  </si>
  <si>
    <t>Name 31</t>
  </si>
  <si>
    <t>Name 32</t>
  </si>
  <si>
    <t>Name 33</t>
  </si>
  <si>
    <t>Name 34</t>
  </si>
  <si>
    <t>Name 35</t>
  </si>
  <si>
    <t>Name 36</t>
  </si>
  <si>
    <t>Name 37</t>
  </si>
  <si>
    <t>Name 38</t>
  </si>
  <si>
    <t>Name 39</t>
  </si>
  <si>
    <t>Name 40</t>
  </si>
  <si>
    <t>Name 41</t>
  </si>
  <si>
    <t>Name 42</t>
  </si>
  <si>
    <t>Name 43</t>
  </si>
  <si>
    <t>Name 44</t>
  </si>
  <si>
    <t>Name 45</t>
  </si>
  <si>
    <t>Name 46</t>
  </si>
  <si>
    <t>Name 47</t>
  </si>
  <si>
    <t>Name 48</t>
  </si>
  <si>
    <t>Name 49</t>
  </si>
  <si>
    <t>Name 50</t>
  </si>
  <si>
    <t>Name 1</t>
  </si>
  <si>
    <t>Name 2</t>
  </si>
  <si>
    <t>Name 3</t>
  </si>
  <si>
    <t>Name 4</t>
  </si>
  <si>
    <t>Level No.</t>
  </si>
  <si>
    <t>Skill Levels</t>
  </si>
  <si>
    <t>Description</t>
  </si>
  <si>
    <t>Example Activity Descriptor Words</t>
  </si>
  <si>
    <t>Limited awareness of the skill element.</t>
  </si>
  <si>
    <t>Has heard of, recognizes, is aware of</t>
  </si>
  <si>
    <t>A basic understanding of the skill element. May have received some training, but little or no practical experience.</t>
  </si>
  <si>
    <t>Understands, has studied, familiar with, uses, collaborates, communicates, supports</t>
  </si>
  <si>
    <t>A sound understanding of the concept/process/procedure described and some experience of its practical application.</t>
  </si>
  <si>
    <t xml:space="preserve">Has delivered, has used, applies, implements, inputs to, plans, selects, documents </t>
  </si>
  <si>
    <t>A thorough understanding of the skill element and significant experience of its practical application.</t>
  </si>
  <si>
    <t>Develops, leads on, manages, analyzes, monitors</t>
  </si>
  <si>
    <t>An in-depth understanding of the concept/process/procedure described in the competency and leader in the development of approaches to its practical application.</t>
  </si>
  <si>
    <t>Innovates, authors, designs, researches</t>
  </si>
  <si>
    <r>
      <t>A.</t>
    </r>
    <r>
      <rPr>
        <b/>
        <sz val="7"/>
        <rFont val="Times New Roman"/>
        <family val="1"/>
      </rPr>
      <t xml:space="preserve">    </t>
    </r>
    <r>
      <rPr>
        <b/>
        <sz val="11"/>
        <color rgb="FF000000"/>
        <rFont val="Open Sans"/>
        <family val="2"/>
      </rPr>
      <t>Governance, Resourcing, and Management</t>
    </r>
  </si>
  <si>
    <t>No.</t>
  </si>
  <si>
    <t>Skill Element</t>
  </si>
  <si>
    <t>Example Statement</t>
  </si>
  <si>
    <t>Example Activities</t>
  </si>
  <si>
    <t>Can develop robust policy with reference to organizational goals, values, and existing policy</t>
  </si>
  <si>
    <t>Contextualizing digital preservation in relation to organizational goals, values, and existing policy frameworks</t>
  </si>
  <si>
    <t>Drafting policy statements, either to form a standalone document or as additions to existing policies</t>
  </si>
  <si>
    <t>Progressing a new or updated policy through internal approval</t>
  </si>
  <si>
    <t>Managing regular reviews and updates of policy</t>
  </si>
  <si>
    <t>Can apply risk management techniques for decision making, planning, and management</t>
  </si>
  <si>
    <t>Developing a risk management plan using with reference to standards, and using common methods and approaches</t>
  </si>
  <si>
    <t>Planning to ensure preparedness for natural and man-made disaster</t>
  </si>
  <si>
    <t xml:space="preserve">Developing continuity and succession plans </t>
  </si>
  <si>
    <t>Can effectively manage available resources</t>
  </si>
  <si>
    <t>Financial planning, budgeting, and cost analysis</t>
  </si>
  <si>
    <t>Negotiating and managing contracts</t>
  </si>
  <si>
    <t>Developing business cases</t>
  </si>
  <si>
    <t>Evaluating business cases</t>
  </si>
  <si>
    <t>Can recruit, manage, motivate, and support competent staff</t>
  </si>
  <si>
    <t>Drafting role descriptions and staff recruitment</t>
  </si>
  <si>
    <t>Line management, team building, and supporting staff</t>
  </si>
  <si>
    <t>Professional development planning</t>
  </si>
  <si>
    <t>Can develop and implement strategy using suitable project planning and management techniques</t>
  </si>
  <si>
    <t>Developing strategy to implement organizational policy, including roadmaps</t>
  </si>
  <si>
    <t>Project planning and management</t>
  </si>
  <si>
    <t>Management or participation in steering or working groups</t>
  </si>
  <si>
    <t>Can think critically, analyze data, make difficult decisions, and solve complex problems</t>
  </si>
  <si>
    <t xml:space="preserve">Comparing solutions based on identified requirements and selecting an option </t>
  </si>
  <si>
    <t xml:space="preserve">Analyzing user data to develop plans </t>
  </si>
  <si>
    <t>Making decisions that take into consideration relevant factors such as organizational policy, available resources, risks faced, and legal and social responsibilities</t>
  </si>
  <si>
    <r>
      <t>A.</t>
    </r>
    <r>
      <rPr>
        <b/>
        <sz val="7"/>
        <color rgb="FF000000"/>
        <rFont val="Times New Roman"/>
        <family val="1"/>
      </rPr>
      <t xml:space="preserve">    </t>
    </r>
    <r>
      <rPr>
        <b/>
        <sz val="11"/>
        <color rgb="FF000000"/>
        <rFont val="Open Sans"/>
        <family val="2"/>
      </rPr>
      <t>Communications and Advocacy</t>
    </r>
  </si>
  <si>
    <t xml:space="preserve">No. </t>
  </si>
  <si>
    <t>Can communicate effectively, both verbally and in written formats</t>
  </si>
  <si>
    <t>Giving presentations</t>
  </si>
  <si>
    <t>Authoring reports, conference papers, or publications</t>
  </si>
  <si>
    <t>Negotiating with depositors</t>
  </si>
  <si>
    <t>Authoring blog or social media posts</t>
  </si>
  <si>
    <t xml:space="preserve">Participating in networking opportunities and making connections </t>
  </si>
  <si>
    <t>Can collaborate with internal and external colleagues, including working well as part of a team</t>
  </si>
  <si>
    <t>Participating in working groups</t>
  </si>
  <si>
    <t>Working as part of a project team to achieve goals</t>
  </si>
  <si>
    <t>Cooperating with other departments to identify issues and implement solutions</t>
  </si>
  <si>
    <t>Can manage stakeholder engagement, incl. identification, mapping, and planning</t>
  </si>
  <si>
    <t>Identifying stakeholders</t>
  </si>
  <si>
    <t>Stakeholder mapping and analysis</t>
  </si>
  <si>
    <t>Developing/implementing a stakeholder engagement plan</t>
  </si>
  <si>
    <t>Can undertake an analysis of users and their needs through a variety of techniques</t>
  </si>
  <si>
    <t>Identification of users/groups</t>
  </si>
  <si>
    <t>User needs analysis</t>
  </si>
  <si>
    <t>User experience/usability testing</t>
  </si>
  <si>
    <t>Holding user group meetings/workshops</t>
  </si>
  <si>
    <t xml:space="preserve">Can employ a range of advocacy techniques to raise awareness of digital preservation </t>
  </si>
  <si>
    <t>Raising awareness of digital preservation issues, solutions, and activities.</t>
  </si>
  <si>
    <t>Presenting the need for additional resources</t>
  </si>
  <si>
    <t>Creating tailored messages for different stakeholders</t>
  </si>
  <si>
    <t>Analyzing and presenting the benefits of digital preservation</t>
  </si>
  <si>
    <t>Can develop and present training and development opportunities using appropriate delivery methodologies</t>
  </si>
  <si>
    <t>Developing training courses</t>
  </si>
  <si>
    <t>Delivering training courses</t>
  </si>
  <si>
    <t>Facilitating peer to peer learning and information sharing</t>
  </si>
  <si>
    <t>Facilitating or undertaking mentorship</t>
  </si>
  <si>
    <t>Can produce documentation required to manage effective digital preservation</t>
  </si>
  <si>
    <t>Documenting procedures and workflows</t>
  </si>
  <si>
    <t>Producing technical documentation</t>
  </si>
  <si>
    <t>Creating and maintaining digital asset registers</t>
  </si>
  <si>
    <t>Documenting actions carried out on digital content</t>
  </si>
  <si>
    <r>
      <t>A.</t>
    </r>
    <r>
      <rPr>
        <b/>
        <sz val="7"/>
        <color rgb="FF000000"/>
        <rFont val="Times New Roman"/>
        <family val="1"/>
      </rPr>
      <t xml:space="preserve">    </t>
    </r>
    <r>
      <rPr>
        <b/>
        <sz val="11"/>
        <color rgb="FF000000"/>
        <rFont val="Open Sans"/>
        <family val="2"/>
      </rPr>
      <t>Information Technology</t>
    </r>
  </si>
  <si>
    <t>Can understand and work with a range of key information formats and systems</t>
  </si>
  <si>
    <t>Using common software packages</t>
  </si>
  <si>
    <t>Installing and setting up new software tools</t>
  </si>
  <si>
    <t>Understanding basic IT concepts, e.g. software, systems, file formats</t>
  </si>
  <si>
    <t>Liaising with IT colleagues</t>
  </si>
  <si>
    <t>Computer Programming</t>
  </si>
  <si>
    <t>Can develop algorithms and generate related programs and/or scripts</t>
  </si>
  <si>
    <t>Customize a software tool</t>
  </si>
  <si>
    <t>Create scripts to automate processes</t>
  </si>
  <si>
    <t>Provide programming support for system implementations</t>
  </si>
  <si>
    <t>Can identify the requirements for a new system or service and utilize these to select and procure a solution</t>
  </si>
  <si>
    <t>Requirements analysis</t>
  </si>
  <si>
    <t>Developing use cases</t>
  </si>
  <si>
    <t>Drafting an Invitation to Tender or a Request for Proposals</t>
  </si>
  <si>
    <t>Piloting systems and/or services</t>
  </si>
  <si>
    <t>Can understand the elements required for robust storage infrastructures and processes required to manage them</t>
  </si>
  <si>
    <t>Selecting a mix of storage media types</t>
  </si>
  <si>
    <t>Planning and managing back-ups</t>
  </si>
  <si>
    <t>Undertaking integrity checking</t>
  </si>
  <si>
    <t>Implementing processes for media refreshment</t>
  </si>
  <si>
    <t>Can understand and input to the implementation of information security protocols and processes</t>
  </si>
  <si>
    <t>Managing permissions to control access</t>
  </si>
  <si>
    <t>Undertaking virus checks</t>
  </si>
  <si>
    <t>Capturing and analyzing access logs</t>
  </si>
  <si>
    <t>Using encryption to secure sensitive data</t>
  </si>
  <si>
    <t>Can design, document, and use workflows to manage the preservation of digital information</t>
  </si>
  <si>
    <t>Designing new workflows</t>
  </si>
  <si>
    <t>Testing proposed workflows</t>
  </si>
  <si>
    <t>Writing procedures for using workflows</t>
  </si>
  <si>
    <t xml:space="preserve">Carrying-out quality assurance </t>
  </si>
  <si>
    <t>Reviewing and enhancing existing workflows</t>
  </si>
  <si>
    <t>D. Legal and Social Responsibilities</t>
  </si>
  <si>
    <t>Legal and Regulatory Compliance</t>
  </si>
  <si>
    <t>Can manage the organization's legal and regulatory compliance in relation to digital preservation</t>
  </si>
  <si>
    <t>Identification of relevant regulatory requirements and legal frameworks</t>
  </si>
  <si>
    <t>Managing Intellectual Property Rights</t>
  </si>
  <si>
    <t>Managing legal agreements</t>
  </si>
  <si>
    <t>Managing sensitive data</t>
  </si>
  <si>
    <t>Assessing legal risks</t>
  </si>
  <si>
    <t>Can understand the environmental impact of digital preservation and incorporate this into decision-making, planning, and practice</t>
  </si>
  <si>
    <t>Gathering information on energy consumption</t>
  </si>
  <si>
    <t>Assessing the organization's carbon footprint in relation to digital preservation</t>
  </si>
  <si>
    <t>Making and implementing recommendations for environmental sustainability</t>
  </si>
  <si>
    <t>Can ensure inclusion and diversity good practice is embedded in all digital preservation activities</t>
  </si>
  <si>
    <t>Supporting, overseeing, and evaluating staff in a responsible, inclusive, and fair manner</t>
  </si>
  <si>
    <t>Assessing activities for unconscious bias</t>
  </si>
  <si>
    <t>Ensuring the use of inclusive language in communications, documentation, catalogs etc.</t>
  </si>
  <si>
    <t>Ensuring that community outreach programs are inclusive, including encouraging dialogue with minority groups on the selection, preservation, and access to a diverse record.</t>
  </si>
  <si>
    <t>Making systems and resources accessible where possible</t>
  </si>
  <si>
    <t>Can understand and apply ethical approaches to digital preservation</t>
  </si>
  <si>
    <t>Ensuring accountability</t>
  </si>
  <si>
    <t>Applying ethical collecting policies and practices</t>
  </si>
  <si>
    <t>Maintaining an ethical approach to professional conduct</t>
  </si>
  <si>
    <t>Considering the ethics of providing access to sensitive collections</t>
  </si>
  <si>
    <r>
      <t>E.</t>
    </r>
    <r>
      <rPr>
        <b/>
        <sz val="7"/>
        <color rgb="FF000000"/>
        <rFont val="Times New Roman"/>
        <family val="1"/>
      </rPr>
      <t xml:space="preserve">     </t>
    </r>
    <r>
      <rPr>
        <b/>
        <sz val="11"/>
        <color rgb="FF000000"/>
        <rFont val="Open Sans"/>
        <family val="2"/>
      </rPr>
      <t>Digital Preservation Domain Specific</t>
    </r>
  </si>
  <si>
    <t>Can identify and implement relevant metadata standards for managing and providing access to digital content</t>
  </si>
  <si>
    <t>Developing and implementing a preservation metadata schema</t>
  </si>
  <si>
    <t>Implementing controlled vocabularies</t>
  </si>
  <si>
    <t>Developing and implementing a schema for structural metadata based on information package designs</t>
  </si>
  <si>
    <t>Implementing persistent identifiers</t>
  </si>
  <si>
    <t>Capturing descriptive metadata to facilitate discovery and access</t>
  </si>
  <si>
    <t>Can understand and apply core information management principles</t>
  </si>
  <si>
    <t>Ensuring the management of key characteristics of records: integrity, reliability, authenticity, and usability</t>
  </si>
  <si>
    <t>Documenting provenance</t>
  </si>
  <si>
    <t>Maintaining chain of custody</t>
  </si>
  <si>
    <t>Setting collecting policies to facilitate selection</t>
  </si>
  <si>
    <t>Carrying out appraisal</t>
  </si>
  <si>
    <t>Auditing collections</t>
  </si>
  <si>
    <t xml:space="preserve">Setting retention periods and facilitating managed disposal </t>
  </si>
  <si>
    <t>Can understand, select, and implement suitable preservation approaches</t>
  </si>
  <si>
    <t>Developing and implementing information package designs</t>
  </si>
  <si>
    <t>Monitoring changes that will trigger preservation actions through technology watch</t>
  </si>
  <si>
    <t>Developing preservation plans</t>
  </si>
  <si>
    <t>Implementing preservation actions</t>
  </si>
  <si>
    <t>Can understand, select, and implement relevant digital preservation standards and models</t>
  </si>
  <si>
    <t>Selecting standards and/or models to guide the development of the organization's approach to digital preservation</t>
  </si>
  <si>
    <t>Managing the continuous improvement of the organization's digital preservation capabilities using maturity modelling</t>
  </si>
  <si>
    <t>Auditing the organization's digital preservation capabilities</t>
  </si>
  <si>
    <t>Can plan and input to the implementation of discovery and access services</t>
  </si>
  <si>
    <t>Incorporating accessibility into discovery and access plans</t>
  </si>
  <si>
    <t>Developing systems for resource discovery and access</t>
  </si>
  <si>
    <t>Developing functionality to facilitate the use and reuse of digital content</t>
  </si>
  <si>
    <t>Implementing services for user support</t>
  </si>
  <si>
    <t>Name of Staff Member (Optional)</t>
  </si>
  <si>
    <t>Job Title (Optional)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</si>
</sst>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8"/>
      <name val="Calibri"/>
      <family val="2"/>
      <scheme val="minor"/>
    </font>
    <font>
      <b/>
      <sz val="11"/>
      <name val="Open Sans"/>
      <family val="2"/>
    </font>
    <font>
      <b/>
      <sz val="7"/>
      <name val="Times New Roman"/>
      <family val="1"/>
    </font>
    <font>
      <b/>
      <sz val="11"/>
      <color rgb="FF000000"/>
      <name val="Open Sans"/>
      <family val="2"/>
    </font>
    <font>
      <b/>
      <sz val="10"/>
      <name val="Open Sans"/>
      <family val="2"/>
    </font>
    <font>
      <sz val="10"/>
      <name val="Open Sans"/>
      <family val="2"/>
    </font>
    <font>
      <b/>
      <sz val="7"/>
      <color rgb="FF000000"/>
      <name val="Times New Roman"/>
      <family val="1"/>
    </font>
    <font>
      <b/>
      <sz val="10"/>
      <color rgb="FF000000"/>
      <name val="Open Sans"/>
      <family val="2"/>
    </font>
    <font>
      <sz val="10"/>
      <color rgb="FF000000"/>
      <name val="Open Sans"/>
      <family val="2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F9F"/>
        <bgColor indexed="64"/>
      </patternFill>
    </fill>
    <fill>
      <patternFill patternType="solid">
        <fgColor rgb="FFFDE469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D3C5E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999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</borders>
  <cellStyleXfs count="1">
    <xf numFmtId="0" fontId="0" fillId="0" borderId="0"/>
  </cellStyleXfs>
  <cellXfs count="174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2" fillId="3" borderId="1" xfId="0" applyFont="1" applyFill="1" applyBorder="1"/>
    <xf numFmtId="0" fontId="3" fillId="2" borderId="1" xfId="0" applyFont="1" applyFill="1" applyBorder="1"/>
    <xf numFmtId="0" fontId="5" fillId="4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vertical="center" wrapText="1"/>
    </xf>
    <xf numFmtId="0" fontId="5" fillId="5" borderId="2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0" fontId="5" fillId="7" borderId="2" xfId="0" applyFont="1" applyFill="1" applyBorder="1" applyAlignment="1">
      <alignment vertical="center" wrapText="1"/>
    </xf>
    <xf numFmtId="0" fontId="5" fillId="8" borderId="2" xfId="0" applyFont="1" applyFill="1" applyBorder="1" applyAlignment="1">
      <alignment vertical="center" wrapText="1"/>
    </xf>
    <xf numFmtId="0" fontId="5" fillId="8" borderId="5" xfId="0" applyFont="1" applyFill="1" applyBorder="1" applyAlignment="1">
      <alignment vertical="center" wrapText="1"/>
    </xf>
    <xf numFmtId="0" fontId="7" fillId="8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1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5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5" fillId="8" borderId="4" xfId="0" applyFont="1" applyFill="1" applyBorder="1" applyAlignment="1">
      <alignment vertical="center" wrapText="1"/>
    </xf>
    <xf numFmtId="0" fontId="0" fillId="2" borderId="1" xfId="0" applyFill="1" applyBorder="1"/>
    <xf numFmtId="0" fontId="0" fillId="11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10" borderId="1" xfId="0" applyFont="1" applyFill="1" applyBorder="1" applyAlignment="1">
      <alignment horizontal="right" vertical="center"/>
    </xf>
    <xf numFmtId="0" fontId="1" fillId="0" borderId="1" xfId="0" applyFont="1" applyBorder="1"/>
    <xf numFmtId="0" fontId="5" fillId="0" borderId="1" xfId="0" applyFont="1" applyBorder="1" applyAlignment="1">
      <alignment horizontal="center" wrapText="1"/>
    </xf>
    <xf numFmtId="0" fontId="1" fillId="9" borderId="9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0" fillId="0" borderId="1" xfId="0" applyBorder="1"/>
    <xf numFmtId="0" fontId="0" fillId="10" borderId="1" xfId="0" applyFill="1" applyBorder="1"/>
    <xf numFmtId="0" fontId="1" fillId="10" borderId="1" xfId="0" applyFont="1" applyFill="1" applyBorder="1" applyAlignment="1">
      <alignment horizontal="right" vertical="center" wrapText="1"/>
    </xf>
    <xf numFmtId="0" fontId="1" fillId="10" borderId="1" xfId="0" applyFont="1" applyFill="1" applyBorder="1" applyAlignment="1">
      <alignment vertical="center"/>
    </xf>
    <xf numFmtId="0" fontId="1" fillId="10" borderId="1" xfId="0" applyFont="1" applyFill="1" applyBorder="1"/>
    <xf numFmtId="0" fontId="0" fillId="0" borderId="1" xfId="0" applyBorder="1" applyAlignment="1">
      <alignment horizontal="left" vertical="center" wrapText="1"/>
    </xf>
    <xf numFmtId="0" fontId="12" fillId="0" borderId="13" xfId="0" applyFont="1" applyBorder="1" applyAlignment="1">
      <alignment vertical="center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5" fillId="0" borderId="14" xfId="0" applyFont="1" applyBorder="1" applyAlignment="1">
      <alignment vertical="center"/>
    </xf>
    <xf numFmtId="0" fontId="15" fillId="0" borderId="15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5" xfId="0" applyFont="1" applyBorder="1" applyAlignment="1">
      <alignment vertical="center" wrapText="1"/>
    </xf>
    <xf numFmtId="0" fontId="16" fillId="0" borderId="15" xfId="0" applyFont="1" applyBorder="1" applyAlignment="1">
      <alignment vertical="center" wrapText="1"/>
    </xf>
    <xf numFmtId="0" fontId="15" fillId="0" borderId="13" xfId="0" applyFont="1" applyBorder="1" applyAlignment="1">
      <alignment vertical="center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vertical="center"/>
    </xf>
    <xf numFmtId="0" fontId="16" fillId="0" borderId="14" xfId="0" applyFont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6" fillId="8" borderId="8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1" fillId="13" borderId="2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 wrapText="1"/>
    </xf>
    <xf numFmtId="0" fontId="1" fillId="11" borderId="6" xfId="0" applyFont="1" applyFill="1" applyBorder="1" applyAlignment="1">
      <alignment horizontal="center" vertical="center" wrapText="1"/>
    </xf>
    <xf numFmtId="0" fontId="1" fillId="9" borderId="2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0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right" vertical="center" wrapText="1"/>
    </xf>
    <xf numFmtId="0" fontId="5" fillId="4" borderId="8" xfId="0" applyFont="1" applyFill="1" applyBorder="1" applyAlignment="1">
      <alignment horizontal="right" vertical="center" wrapText="1"/>
    </xf>
    <xf numFmtId="0" fontId="5" fillId="4" borderId="4" xfId="0" applyFont="1" applyFill="1" applyBorder="1" applyAlignment="1">
      <alignment horizontal="left" vertical="center" wrapText="1"/>
    </xf>
    <xf numFmtId="0" fontId="5" fillId="4" borderId="8" xfId="0" applyFont="1" applyFill="1" applyBorder="1" applyAlignment="1">
      <alignment horizontal="left" vertical="center" wrapText="1"/>
    </xf>
    <xf numFmtId="0" fontId="5" fillId="4" borderId="4" xfId="0" applyFont="1" applyFill="1" applyBorder="1" applyAlignment="1">
      <alignment vertical="center" wrapText="1"/>
    </xf>
    <xf numFmtId="0" fontId="5" fillId="4" borderId="8" xfId="0" applyFont="1" applyFill="1" applyBorder="1" applyAlignment="1">
      <alignment vertical="center" wrapText="1"/>
    </xf>
    <xf numFmtId="0" fontId="5" fillId="5" borderId="4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0" fontId="5" fillId="8" borderId="4" xfId="0" applyFont="1" applyFill="1" applyBorder="1" applyAlignment="1">
      <alignment vertical="center" wrapText="1"/>
    </xf>
    <xf numFmtId="0" fontId="5" fillId="8" borderId="8" xfId="0" applyFont="1" applyFill="1" applyBorder="1" applyAlignment="1">
      <alignment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vertical="center" wrapText="1"/>
    </xf>
    <xf numFmtId="0" fontId="5" fillId="6" borderId="8" xfId="0" applyFont="1" applyFill="1" applyBorder="1" applyAlignment="1">
      <alignment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right" vertical="center" wrapText="1"/>
    </xf>
    <xf numFmtId="0" fontId="5" fillId="5" borderId="8" xfId="0" applyFont="1" applyFill="1" applyBorder="1" applyAlignment="1">
      <alignment horizontal="righ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5" fillId="6" borderId="8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right" vertical="center" wrapText="1"/>
    </xf>
    <xf numFmtId="0" fontId="5" fillId="6" borderId="8" xfId="0" applyFont="1" applyFill="1" applyBorder="1" applyAlignment="1">
      <alignment horizontal="right" vertical="center" wrapText="1"/>
    </xf>
    <xf numFmtId="0" fontId="5" fillId="7" borderId="4" xfId="0" applyFont="1" applyFill="1" applyBorder="1" applyAlignment="1">
      <alignment vertical="center" wrapText="1"/>
    </xf>
    <xf numFmtId="0" fontId="5" fillId="7" borderId="7" xfId="0" applyFont="1" applyFill="1" applyBorder="1" applyAlignment="1">
      <alignment vertical="center" wrapText="1"/>
    </xf>
    <xf numFmtId="0" fontId="5" fillId="7" borderId="8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9" fillId="14" borderId="10" xfId="0" applyFont="1" applyFill="1" applyBorder="1" applyAlignment="1">
      <alignment horizontal="left" vertical="center" indent="2"/>
    </xf>
    <xf numFmtId="0" fontId="9" fillId="14" borderId="11" xfId="0" applyFont="1" applyFill="1" applyBorder="1" applyAlignment="1">
      <alignment horizontal="left" vertical="center" indent="2"/>
    </xf>
    <xf numFmtId="0" fontId="9" fillId="14" borderId="12" xfId="0" applyFont="1" applyFill="1" applyBorder="1" applyAlignment="1">
      <alignment horizontal="left" vertical="center" indent="2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9" fillId="0" borderId="19" xfId="0" applyFont="1" applyBorder="1" applyAlignment="1">
      <alignment horizontal="center" vertical="center"/>
    </xf>
    <xf numFmtId="0" fontId="13" fillId="0" borderId="19" xfId="0" applyFont="1" applyBorder="1" applyAlignment="1">
      <alignment vertical="center" wrapText="1"/>
    </xf>
    <xf numFmtId="0" fontId="11" fillId="4" borderId="18" xfId="0" applyFont="1" applyFill="1" applyBorder="1" applyAlignment="1">
      <alignment horizontal="center" vertical="center" wrapText="1"/>
    </xf>
    <xf numFmtId="0" fontId="11" fillId="4" borderId="19" xfId="0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13" fillId="0" borderId="14" xfId="0" applyFont="1" applyBorder="1" applyAlignment="1">
      <alignment vertical="center" wrapText="1"/>
    </xf>
    <xf numFmtId="0" fontId="11" fillId="5" borderId="10" xfId="0" applyFont="1" applyFill="1" applyBorder="1" applyAlignment="1">
      <alignment horizontal="left" vertical="center" indent="2"/>
    </xf>
    <xf numFmtId="0" fontId="11" fillId="5" borderId="11" xfId="0" applyFont="1" applyFill="1" applyBorder="1" applyAlignment="1">
      <alignment horizontal="left" vertical="center" indent="2"/>
    </xf>
    <xf numFmtId="0" fontId="11" fillId="5" borderId="12" xfId="0" applyFont="1" applyFill="1" applyBorder="1" applyAlignment="1">
      <alignment horizontal="left" vertical="center" indent="2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5" borderId="16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vertical="center" wrapText="1"/>
    </xf>
    <xf numFmtId="0" fontId="16" fillId="0" borderId="17" xfId="0" applyFont="1" applyBorder="1" applyAlignment="1">
      <alignment vertical="center" wrapText="1"/>
    </xf>
    <xf numFmtId="0" fontId="16" fillId="0" borderId="14" xfId="0" applyFont="1" applyBorder="1" applyAlignment="1">
      <alignment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/>
    </xf>
    <xf numFmtId="0" fontId="11" fillId="5" borderId="17" xfId="0" applyFont="1" applyFill="1" applyBorder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11" fillId="6" borderId="10" xfId="0" applyFont="1" applyFill="1" applyBorder="1" applyAlignment="1">
      <alignment horizontal="left" vertical="center" indent="3"/>
    </xf>
    <xf numFmtId="0" fontId="11" fillId="6" borderId="11" xfId="0" applyFont="1" applyFill="1" applyBorder="1" applyAlignment="1">
      <alignment horizontal="left" vertical="center" indent="3"/>
    </xf>
    <xf numFmtId="0" fontId="11" fillId="6" borderId="12" xfId="0" applyFont="1" applyFill="1" applyBorder="1" applyAlignment="1">
      <alignment horizontal="left" vertical="center" indent="3"/>
    </xf>
    <xf numFmtId="0" fontId="11" fillId="0" borderId="18" xfId="0" applyFont="1" applyBorder="1" applyAlignment="1">
      <alignment horizontal="center" vertical="center"/>
    </xf>
    <xf numFmtId="0" fontId="11" fillId="6" borderId="16" xfId="0" applyFont="1" applyFill="1" applyBorder="1" applyAlignment="1">
      <alignment horizontal="center" vertical="center" wrapText="1"/>
    </xf>
    <xf numFmtId="0" fontId="11" fillId="6" borderId="17" xfId="0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 wrapText="1"/>
    </xf>
    <xf numFmtId="0" fontId="16" fillId="0" borderId="18" xfId="0" applyFont="1" applyBorder="1" applyAlignment="1">
      <alignment vertical="center" wrapText="1"/>
    </xf>
    <xf numFmtId="0" fontId="11" fillId="0" borderId="19" xfId="0" applyFont="1" applyBorder="1" applyAlignment="1">
      <alignment horizontal="center" vertical="center"/>
    </xf>
    <xf numFmtId="0" fontId="16" fillId="0" borderId="19" xfId="0" applyFont="1" applyBorder="1" applyAlignment="1">
      <alignment vertical="center" wrapText="1"/>
    </xf>
    <xf numFmtId="0" fontId="11" fillId="7" borderId="10" xfId="0" applyFont="1" applyFill="1" applyBorder="1" applyAlignment="1">
      <alignment vertical="center"/>
    </xf>
    <xf numFmtId="0" fontId="11" fillId="7" borderId="11" xfId="0" applyFont="1" applyFill="1" applyBorder="1" applyAlignment="1">
      <alignment vertical="center"/>
    </xf>
    <xf numFmtId="0" fontId="11" fillId="7" borderId="12" xfId="0" applyFont="1" applyFill="1" applyBorder="1" applyAlignment="1">
      <alignment vertical="center"/>
    </xf>
    <xf numFmtId="0" fontId="11" fillId="7" borderId="16" xfId="0" applyFont="1" applyFill="1" applyBorder="1" applyAlignment="1">
      <alignment horizontal="center" vertical="center" wrapText="1"/>
    </xf>
    <xf numFmtId="0" fontId="11" fillId="7" borderId="17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left" vertical="center" indent="3"/>
    </xf>
    <xf numFmtId="0" fontId="11" fillId="8" borderId="11" xfId="0" applyFont="1" applyFill="1" applyBorder="1" applyAlignment="1">
      <alignment horizontal="left" vertical="center" indent="3"/>
    </xf>
    <xf numFmtId="0" fontId="11" fillId="8" borderId="12" xfId="0" applyFont="1" applyFill="1" applyBorder="1" applyAlignment="1">
      <alignment horizontal="left" vertical="center" indent="3"/>
    </xf>
    <xf numFmtId="0" fontId="11" fillId="8" borderId="16" xfId="0" applyFont="1" applyFill="1" applyBorder="1" applyAlignment="1">
      <alignment horizontal="center" vertical="center" wrapText="1"/>
    </xf>
    <xf numFmtId="0" fontId="11" fillId="8" borderId="17" xfId="0" applyFont="1" applyFill="1" applyBorder="1" applyAlignment="1">
      <alignment horizontal="center" vertical="center" wrapText="1"/>
    </xf>
    <xf numFmtId="0" fontId="11" fillId="8" borderId="14" xfId="0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horizontal="center" vertical="center" wrapText="1"/>
    </xf>
    <xf numFmtId="0" fontId="11" fillId="8" borderId="18" xfId="0" applyFont="1" applyFill="1" applyBorder="1" applyAlignment="1">
      <alignment horizontal="center" vertical="center" wrapText="1"/>
    </xf>
  </cellXfs>
  <cellStyles count="1">
    <cellStyle name="Normal" xfId="0" builtinId="0"/>
  </cellStyles>
  <dxfs count="10"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ont>
        <b/>
        <i val="0"/>
        <color theme="0"/>
      </font>
      <fill>
        <patternFill>
          <bgColor rgb="FFFF9933"/>
        </patternFill>
      </fill>
    </dxf>
    <dxf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ont>
        <b/>
        <i val="0"/>
        <color theme="0"/>
      </font>
      <fill>
        <patternFill>
          <bgColor rgb="FFFF9933"/>
        </patternFill>
      </fill>
    </dxf>
    <dxf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D3C5E5"/>
      <color rgb="FF9CC2E5"/>
      <color rgb="FF6699FF"/>
      <color rgb="FFFF7C80"/>
      <color rgb="FFFF9933"/>
      <color rgb="FFFF505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FC6AB-4682-4EF1-947C-096BA30DD202}">
  <sheetPr>
    <tabColor rgb="FF009900"/>
  </sheetPr>
  <dimension ref="B2:H13"/>
  <sheetViews>
    <sheetView tabSelected="1" workbookViewId="0">
      <selection activeCell="D3" sqref="D3"/>
    </sheetView>
  </sheetViews>
  <sheetFormatPr defaultRowHeight="14.75" x14ac:dyDescent="0.75"/>
  <cols>
    <col min="1" max="2" width="4.08984375" customWidth="1"/>
    <col min="3" max="3" width="31.08984375" bestFit="1" customWidth="1"/>
    <col min="4" max="4" width="14.08984375" customWidth="1"/>
    <col min="5" max="5" width="13.6796875" customWidth="1"/>
    <col min="7" max="7" width="14.6796875" customWidth="1"/>
    <col min="8" max="8" width="19.6796875" customWidth="1"/>
  </cols>
  <sheetData>
    <row r="2" spans="2:8" ht="16" x14ac:dyDescent="0.8">
      <c r="C2" s="3" t="s">
        <v>0</v>
      </c>
      <c r="D2" s="3" t="s">
        <v>1</v>
      </c>
      <c r="E2" s="3" t="s">
        <v>2</v>
      </c>
    </row>
    <row r="3" spans="2:8" ht="16" x14ac:dyDescent="0.8">
      <c r="B3" s="28" t="s">
        <v>67</v>
      </c>
      <c r="C3" s="4" t="s">
        <v>3</v>
      </c>
      <c r="D3" s="1"/>
      <c r="E3" s="1"/>
      <c r="G3" s="3" t="s">
        <v>14</v>
      </c>
      <c r="H3" s="3" t="s">
        <v>15</v>
      </c>
    </row>
    <row r="4" spans="2:8" ht="16" x14ac:dyDescent="0.8">
      <c r="B4" s="28" t="s">
        <v>66</v>
      </c>
      <c r="C4" s="4" t="s">
        <v>4</v>
      </c>
      <c r="D4" s="1"/>
      <c r="E4" s="1"/>
      <c r="G4" s="1">
        <v>0</v>
      </c>
      <c r="H4" s="2" t="s">
        <v>65</v>
      </c>
    </row>
    <row r="5" spans="2:8" ht="16" x14ac:dyDescent="0.8">
      <c r="B5" s="28" t="s">
        <v>74</v>
      </c>
      <c r="C5" s="4" t="s">
        <v>5</v>
      </c>
      <c r="D5" s="1"/>
      <c r="E5" s="1"/>
      <c r="G5" s="1">
        <v>1</v>
      </c>
      <c r="H5" s="2" t="s">
        <v>16</v>
      </c>
    </row>
    <row r="6" spans="2:8" ht="16" x14ac:dyDescent="0.8">
      <c r="B6" s="28" t="s">
        <v>71</v>
      </c>
      <c r="C6" s="4" t="s">
        <v>6</v>
      </c>
      <c r="D6" s="1"/>
      <c r="E6" s="1"/>
      <c r="G6" s="1">
        <v>2</v>
      </c>
      <c r="H6" s="2" t="s">
        <v>17</v>
      </c>
    </row>
    <row r="7" spans="2:8" ht="16" x14ac:dyDescent="0.8">
      <c r="B7" s="28" t="s">
        <v>68</v>
      </c>
      <c r="C7" s="4" t="s">
        <v>7</v>
      </c>
      <c r="D7" s="1"/>
      <c r="E7" s="1"/>
      <c r="G7" s="1">
        <v>3</v>
      </c>
      <c r="H7" s="2" t="s">
        <v>18</v>
      </c>
    </row>
    <row r="8" spans="2:8" ht="16" x14ac:dyDescent="0.8">
      <c r="B8" s="28" t="s">
        <v>69</v>
      </c>
      <c r="C8" s="4" t="s">
        <v>8</v>
      </c>
      <c r="D8" s="1"/>
      <c r="E8" s="1"/>
      <c r="G8" s="1">
        <v>4</v>
      </c>
      <c r="H8" s="2" t="s">
        <v>19</v>
      </c>
    </row>
    <row r="9" spans="2:8" ht="16" x14ac:dyDescent="0.8">
      <c r="B9" s="28" t="s">
        <v>76</v>
      </c>
      <c r="C9" s="4" t="s">
        <v>9</v>
      </c>
      <c r="D9" s="1"/>
      <c r="E9" s="1"/>
    </row>
    <row r="10" spans="2:8" ht="16" x14ac:dyDescent="0.8">
      <c r="B10" s="28" t="s">
        <v>78</v>
      </c>
      <c r="C10" s="4" t="s">
        <v>10</v>
      </c>
      <c r="D10" s="1"/>
      <c r="E10" s="1"/>
    </row>
    <row r="11" spans="2:8" ht="16" x14ac:dyDescent="0.8">
      <c r="B11" s="28" t="s">
        <v>79</v>
      </c>
      <c r="C11" s="4" t="s">
        <v>11</v>
      </c>
      <c r="D11" s="1"/>
      <c r="E11" s="1"/>
    </row>
    <row r="12" spans="2:8" ht="16" x14ac:dyDescent="0.8">
      <c r="B12" s="28" t="s">
        <v>75</v>
      </c>
      <c r="C12" s="4" t="s">
        <v>12</v>
      </c>
      <c r="D12" s="1"/>
      <c r="E12" s="1"/>
    </row>
    <row r="13" spans="2:8" ht="16" x14ac:dyDescent="0.8">
      <c r="B13" s="28" t="s">
        <v>70</v>
      </c>
      <c r="C13" s="4" t="s">
        <v>13</v>
      </c>
      <c r="D13" s="1"/>
      <c r="E13" s="1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01C77-5050-4614-9F08-CF8ADE519EDD}">
  <sheetPr>
    <tabColor rgb="FF0070C0"/>
  </sheetPr>
  <dimension ref="A1:D26"/>
  <sheetViews>
    <sheetView workbookViewId="0">
      <selection sqref="A1:XFD1048576"/>
    </sheetView>
  </sheetViews>
  <sheetFormatPr defaultRowHeight="14.75" x14ac:dyDescent="0.75"/>
  <cols>
    <col min="2" max="2" width="18.76953125" customWidth="1"/>
    <col min="3" max="3" width="34.6796875" customWidth="1"/>
    <col min="4" max="4" width="76.08984375" customWidth="1"/>
  </cols>
  <sheetData>
    <row r="1" spans="1:4" ht="17.25" thickBot="1" x14ac:dyDescent="0.9">
      <c r="A1" s="150" t="s">
        <v>229</v>
      </c>
      <c r="B1" s="151"/>
      <c r="C1" s="151"/>
      <c r="D1" s="152"/>
    </row>
    <row r="2" spans="1:4" ht="16" thickBot="1" x14ac:dyDescent="0.9">
      <c r="A2" s="55" t="s">
        <v>163</v>
      </c>
      <c r="B2" s="56" t="s">
        <v>164</v>
      </c>
      <c r="C2" s="51" t="s">
        <v>165</v>
      </c>
      <c r="D2" s="53" t="s">
        <v>166</v>
      </c>
    </row>
    <row r="3" spans="1:4" ht="16" thickBot="1" x14ac:dyDescent="0.9">
      <c r="A3" s="135">
        <v>14</v>
      </c>
      <c r="B3" s="154" t="s">
        <v>36</v>
      </c>
      <c r="C3" s="141" t="s">
        <v>230</v>
      </c>
      <c r="D3" s="54" t="s">
        <v>231</v>
      </c>
    </row>
    <row r="4" spans="1:4" ht="16" thickBot="1" x14ac:dyDescent="0.9">
      <c r="A4" s="136"/>
      <c r="B4" s="155"/>
      <c r="C4" s="142"/>
      <c r="D4" s="54" t="s">
        <v>232</v>
      </c>
    </row>
    <row r="5" spans="1:4" ht="16" thickBot="1" x14ac:dyDescent="0.9">
      <c r="A5" s="136"/>
      <c r="B5" s="155"/>
      <c r="C5" s="142"/>
      <c r="D5" s="54" t="s">
        <v>233</v>
      </c>
    </row>
    <row r="6" spans="1:4" ht="16" thickBot="1" x14ac:dyDescent="0.9">
      <c r="A6" s="153"/>
      <c r="B6" s="156"/>
      <c r="C6" s="157"/>
      <c r="D6" s="54" t="s">
        <v>234</v>
      </c>
    </row>
    <row r="7" spans="1:4" ht="16" thickBot="1" x14ac:dyDescent="0.9">
      <c r="A7" s="158">
        <v>15</v>
      </c>
      <c r="B7" s="154" t="s">
        <v>235</v>
      </c>
      <c r="C7" s="159" t="s">
        <v>236</v>
      </c>
      <c r="D7" s="54" t="s">
        <v>237</v>
      </c>
    </row>
    <row r="8" spans="1:4" ht="16" thickBot="1" x14ac:dyDescent="0.9">
      <c r="A8" s="136"/>
      <c r="B8" s="155"/>
      <c r="C8" s="142"/>
      <c r="D8" s="54" t="s">
        <v>238</v>
      </c>
    </row>
    <row r="9" spans="1:4" ht="16" thickBot="1" x14ac:dyDescent="0.9">
      <c r="A9" s="153"/>
      <c r="B9" s="156"/>
      <c r="C9" s="157"/>
      <c r="D9" s="54" t="s">
        <v>239</v>
      </c>
    </row>
    <row r="10" spans="1:4" ht="16" thickBot="1" x14ac:dyDescent="0.9">
      <c r="A10" s="158">
        <v>16</v>
      </c>
      <c r="B10" s="154" t="s">
        <v>37</v>
      </c>
      <c r="C10" s="159" t="s">
        <v>240</v>
      </c>
      <c r="D10" s="54" t="s">
        <v>241</v>
      </c>
    </row>
    <row r="11" spans="1:4" ht="16" thickBot="1" x14ac:dyDescent="0.9">
      <c r="A11" s="136"/>
      <c r="B11" s="155"/>
      <c r="C11" s="142"/>
      <c r="D11" s="54" t="s">
        <v>242</v>
      </c>
    </row>
    <row r="12" spans="1:4" ht="16" thickBot="1" x14ac:dyDescent="0.9">
      <c r="A12" s="136"/>
      <c r="B12" s="155"/>
      <c r="C12" s="142"/>
      <c r="D12" s="54" t="s">
        <v>243</v>
      </c>
    </row>
    <row r="13" spans="1:4" ht="16" thickBot="1" x14ac:dyDescent="0.9">
      <c r="A13" s="153"/>
      <c r="B13" s="156"/>
      <c r="C13" s="157"/>
      <c r="D13" s="54" t="s">
        <v>244</v>
      </c>
    </row>
    <row r="14" spans="1:4" ht="16" thickBot="1" x14ac:dyDescent="0.9">
      <c r="A14" s="158">
        <v>17</v>
      </c>
      <c r="B14" s="154" t="s">
        <v>38</v>
      </c>
      <c r="C14" s="159" t="s">
        <v>245</v>
      </c>
      <c r="D14" s="54" t="s">
        <v>246</v>
      </c>
    </row>
    <row r="15" spans="1:4" ht="16" thickBot="1" x14ac:dyDescent="0.9">
      <c r="A15" s="136"/>
      <c r="B15" s="155"/>
      <c r="C15" s="142"/>
      <c r="D15" s="54" t="s">
        <v>247</v>
      </c>
    </row>
    <row r="16" spans="1:4" ht="16" thickBot="1" x14ac:dyDescent="0.9">
      <c r="A16" s="136"/>
      <c r="B16" s="155"/>
      <c r="C16" s="142"/>
      <c r="D16" s="54" t="s">
        <v>248</v>
      </c>
    </row>
    <row r="17" spans="1:4" ht="16" thickBot="1" x14ac:dyDescent="0.9">
      <c r="A17" s="153"/>
      <c r="B17" s="156"/>
      <c r="C17" s="157"/>
      <c r="D17" s="54" t="s">
        <v>249</v>
      </c>
    </row>
    <row r="18" spans="1:4" ht="16" thickBot="1" x14ac:dyDescent="0.9">
      <c r="A18" s="158">
        <v>18</v>
      </c>
      <c r="B18" s="154" t="s">
        <v>39</v>
      </c>
      <c r="C18" s="159" t="s">
        <v>250</v>
      </c>
      <c r="D18" s="54" t="s">
        <v>251</v>
      </c>
    </row>
    <row r="19" spans="1:4" ht="16" thickBot="1" x14ac:dyDescent="0.9">
      <c r="A19" s="136"/>
      <c r="B19" s="155"/>
      <c r="C19" s="142"/>
      <c r="D19" s="54" t="s">
        <v>252</v>
      </c>
    </row>
    <row r="20" spans="1:4" ht="16" thickBot="1" x14ac:dyDescent="0.9">
      <c r="A20" s="136"/>
      <c r="B20" s="155"/>
      <c r="C20" s="142"/>
      <c r="D20" s="54" t="s">
        <v>253</v>
      </c>
    </row>
    <row r="21" spans="1:4" ht="16" thickBot="1" x14ac:dyDescent="0.9">
      <c r="A21" s="153"/>
      <c r="B21" s="156"/>
      <c r="C21" s="157"/>
      <c r="D21" s="54" t="s">
        <v>254</v>
      </c>
    </row>
    <row r="22" spans="1:4" ht="16" thickBot="1" x14ac:dyDescent="0.9">
      <c r="A22" s="158">
        <v>19</v>
      </c>
      <c r="B22" s="154" t="s">
        <v>40</v>
      </c>
      <c r="C22" s="159" t="s">
        <v>255</v>
      </c>
      <c r="D22" s="54" t="s">
        <v>256</v>
      </c>
    </row>
    <row r="23" spans="1:4" ht="16" thickBot="1" x14ac:dyDescent="0.9">
      <c r="A23" s="136"/>
      <c r="B23" s="155"/>
      <c r="C23" s="142"/>
      <c r="D23" s="54" t="s">
        <v>257</v>
      </c>
    </row>
    <row r="24" spans="1:4" ht="16" thickBot="1" x14ac:dyDescent="0.9">
      <c r="A24" s="136"/>
      <c r="B24" s="155"/>
      <c r="C24" s="142"/>
      <c r="D24" s="54" t="s">
        <v>258</v>
      </c>
    </row>
    <row r="25" spans="1:4" ht="16" thickBot="1" x14ac:dyDescent="0.9">
      <c r="A25" s="136"/>
      <c r="B25" s="155"/>
      <c r="C25" s="142"/>
      <c r="D25" s="54" t="s">
        <v>259</v>
      </c>
    </row>
    <row r="26" spans="1:4" ht="16" thickBot="1" x14ac:dyDescent="0.9">
      <c r="A26" s="153"/>
      <c r="B26" s="156"/>
      <c r="C26" s="157"/>
      <c r="D26" s="54" t="s">
        <v>260</v>
      </c>
    </row>
  </sheetData>
  <sheetProtection algorithmName="SHA-512" hashValue="9texXM1zwl5WG5o8NYrn9ouGMfd+UwNZMP+LtUKKF57FRyakPcCwnAyUFdxM/J5x7ZAspb1GQrjNprEnZjrT8Q==" saltValue="X57SMDnMFpsl/rLNOGe8Qw==" spinCount="100000" sheet="1" objects="1" scenarios="1"/>
  <mergeCells count="19">
    <mergeCell ref="A18:A21"/>
    <mergeCell ref="B18:B21"/>
    <mergeCell ref="C18:C21"/>
    <mergeCell ref="A22:A26"/>
    <mergeCell ref="B22:B26"/>
    <mergeCell ref="C22:C26"/>
    <mergeCell ref="A10:A13"/>
    <mergeCell ref="B10:B13"/>
    <mergeCell ref="C10:C13"/>
    <mergeCell ref="A14:A17"/>
    <mergeCell ref="B14:B17"/>
    <mergeCell ref="C14:C17"/>
    <mergeCell ref="A1:D1"/>
    <mergeCell ref="A3:A6"/>
    <mergeCell ref="B3:B6"/>
    <mergeCell ref="C3:C6"/>
    <mergeCell ref="A7:A9"/>
    <mergeCell ref="B7:B9"/>
    <mergeCell ref="C7:C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03F9A-2749-4F74-8C31-B55DF2973152}">
  <sheetPr>
    <tabColor rgb="FF0070C0"/>
  </sheetPr>
  <dimension ref="A1:D19"/>
  <sheetViews>
    <sheetView workbookViewId="0">
      <selection sqref="A1:XFD1048576"/>
    </sheetView>
  </sheetViews>
  <sheetFormatPr defaultRowHeight="14.75" x14ac:dyDescent="0.75"/>
  <cols>
    <col min="2" max="2" width="19.31640625" customWidth="1"/>
    <col min="3" max="3" width="35.453125" customWidth="1"/>
    <col min="4" max="4" width="79.2265625" customWidth="1"/>
  </cols>
  <sheetData>
    <row r="1" spans="1:4" ht="17.25" thickBot="1" x14ac:dyDescent="0.9">
      <c r="A1" s="160" t="s">
        <v>261</v>
      </c>
      <c r="B1" s="161"/>
      <c r="C1" s="161"/>
      <c r="D1" s="162"/>
    </row>
    <row r="2" spans="1:4" ht="16" thickBot="1" x14ac:dyDescent="0.9">
      <c r="A2" s="55" t="s">
        <v>163</v>
      </c>
      <c r="B2" s="56" t="s">
        <v>164</v>
      </c>
      <c r="C2" s="52" t="s">
        <v>165</v>
      </c>
      <c r="D2" s="53" t="s">
        <v>166</v>
      </c>
    </row>
    <row r="3" spans="1:4" ht="16" thickBot="1" x14ac:dyDescent="0.9">
      <c r="A3" s="135">
        <v>20</v>
      </c>
      <c r="B3" s="163" t="s">
        <v>262</v>
      </c>
      <c r="C3" s="141" t="s">
        <v>263</v>
      </c>
      <c r="D3" s="54" t="s">
        <v>264</v>
      </c>
    </row>
    <row r="4" spans="1:4" ht="16" thickBot="1" x14ac:dyDescent="0.9">
      <c r="A4" s="136"/>
      <c r="B4" s="164"/>
      <c r="C4" s="142"/>
      <c r="D4" s="54" t="s">
        <v>265</v>
      </c>
    </row>
    <row r="5" spans="1:4" ht="16" thickBot="1" x14ac:dyDescent="0.9">
      <c r="A5" s="136"/>
      <c r="B5" s="164"/>
      <c r="C5" s="142"/>
      <c r="D5" s="54" t="s">
        <v>266</v>
      </c>
    </row>
    <row r="6" spans="1:4" ht="16" thickBot="1" x14ac:dyDescent="0.9">
      <c r="A6" s="136"/>
      <c r="B6" s="164"/>
      <c r="C6" s="142"/>
      <c r="D6" s="54" t="s">
        <v>267</v>
      </c>
    </row>
    <row r="7" spans="1:4" ht="16" thickBot="1" x14ac:dyDescent="0.9">
      <c r="A7" s="153"/>
      <c r="B7" s="165"/>
      <c r="C7" s="157"/>
      <c r="D7" s="54" t="s">
        <v>268</v>
      </c>
    </row>
    <row r="8" spans="1:4" ht="16" thickBot="1" x14ac:dyDescent="0.9">
      <c r="A8" s="158">
        <v>21</v>
      </c>
      <c r="B8" s="163" t="s">
        <v>43</v>
      </c>
      <c r="C8" s="159" t="s">
        <v>269</v>
      </c>
      <c r="D8" s="54" t="s">
        <v>270</v>
      </c>
    </row>
    <row r="9" spans="1:4" ht="16" thickBot="1" x14ac:dyDescent="0.9">
      <c r="A9" s="136"/>
      <c r="B9" s="164"/>
      <c r="C9" s="142"/>
      <c r="D9" s="54" t="s">
        <v>271</v>
      </c>
    </row>
    <row r="10" spans="1:4" ht="16" thickBot="1" x14ac:dyDescent="0.9">
      <c r="A10" s="153"/>
      <c r="B10" s="165"/>
      <c r="C10" s="143"/>
      <c r="D10" s="54" t="s">
        <v>272</v>
      </c>
    </row>
    <row r="11" spans="1:4" ht="16" thickBot="1" x14ac:dyDescent="0.9">
      <c r="A11" s="158">
        <v>22</v>
      </c>
      <c r="B11" s="163" t="s">
        <v>44</v>
      </c>
      <c r="C11" s="141" t="s">
        <v>273</v>
      </c>
      <c r="D11" s="54" t="s">
        <v>274</v>
      </c>
    </row>
    <row r="12" spans="1:4" ht="16" thickBot="1" x14ac:dyDescent="0.9">
      <c r="A12" s="136"/>
      <c r="B12" s="164"/>
      <c r="C12" s="142"/>
      <c r="D12" s="54" t="s">
        <v>275</v>
      </c>
    </row>
    <row r="13" spans="1:4" ht="16" thickBot="1" x14ac:dyDescent="0.9">
      <c r="A13" s="136"/>
      <c r="B13" s="164"/>
      <c r="C13" s="142"/>
      <c r="D13" s="54" t="s">
        <v>276</v>
      </c>
    </row>
    <row r="14" spans="1:4" ht="46.5" thickBot="1" x14ac:dyDescent="0.9">
      <c r="A14" s="136"/>
      <c r="B14" s="164"/>
      <c r="C14" s="142"/>
      <c r="D14" s="54" t="s">
        <v>277</v>
      </c>
    </row>
    <row r="15" spans="1:4" ht="16" thickBot="1" x14ac:dyDescent="0.9">
      <c r="A15" s="153"/>
      <c r="B15" s="165"/>
      <c r="C15" s="157"/>
      <c r="D15" s="54" t="s">
        <v>278</v>
      </c>
    </row>
    <row r="16" spans="1:4" ht="16" thickBot="1" x14ac:dyDescent="0.9">
      <c r="A16" s="158">
        <v>23</v>
      </c>
      <c r="B16" s="163" t="s">
        <v>45</v>
      </c>
      <c r="C16" s="159" t="s">
        <v>279</v>
      </c>
      <c r="D16" s="54" t="s">
        <v>280</v>
      </c>
    </row>
    <row r="17" spans="1:4" ht="16" thickBot="1" x14ac:dyDescent="0.9">
      <c r="A17" s="136"/>
      <c r="B17" s="164"/>
      <c r="C17" s="142"/>
      <c r="D17" s="54" t="s">
        <v>281</v>
      </c>
    </row>
    <row r="18" spans="1:4" ht="16" thickBot="1" x14ac:dyDescent="0.9">
      <c r="A18" s="136"/>
      <c r="B18" s="164"/>
      <c r="C18" s="142"/>
      <c r="D18" s="54" t="s">
        <v>282</v>
      </c>
    </row>
    <row r="19" spans="1:4" ht="16" thickBot="1" x14ac:dyDescent="0.9">
      <c r="A19" s="153"/>
      <c r="B19" s="165"/>
      <c r="C19" s="157"/>
      <c r="D19" s="54" t="s">
        <v>283</v>
      </c>
    </row>
  </sheetData>
  <sheetProtection algorithmName="SHA-512" hashValue="YVKbcNQzpbfhnV2ImnVpSOBzR/+6Q9Zao4wxaVA1/XC0wa0hphxxLCvPLjPjBE38xTH8Roo7tWNt/Pn+AlFIPw==" saltValue="sgbei8GsMmTsS9tdhb7gSQ==" spinCount="100000" sheet="1" objects="1" scenarios="1"/>
  <mergeCells count="13">
    <mergeCell ref="A11:A15"/>
    <mergeCell ref="B11:B15"/>
    <mergeCell ref="C11:C15"/>
    <mergeCell ref="A16:A19"/>
    <mergeCell ref="B16:B19"/>
    <mergeCell ref="C16:C19"/>
    <mergeCell ref="A1:D1"/>
    <mergeCell ref="A3:A7"/>
    <mergeCell ref="B3:B7"/>
    <mergeCell ref="C3:C7"/>
    <mergeCell ref="A8:A10"/>
    <mergeCell ref="B8:B10"/>
    <mergeCell ref="C8:C1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F197E-2B19-4D65-8C21-D4582DB52BAF}">
  <sheetPr>
    <tabColor rgb="FF0070C0"/>
  </sheetPr>
  <dimension ref="A1:D25"/>
  <sheetViews>
    <sheetView workbookViewId="0">
      <selection activeCell="C19" sqref="C19:C21"/>
    </sheetView>
  </sheetViews>
  <sheetFormatPr defaultRowHeight="14.75" x14ac:dyDescent="0.75"/>
  <cols>
    <col min="2" max="2" width="19.2265625" customWidth="1"/>
    <col min="3" max="3" width="40.08984375" customWidth="1"/>
    <col min="4" max="4" width="72.86328125" customWidth="1"/>
  </cols>
  <sheetData>
    <row r="1" spans="1:4" ht="17.25" thickBot="1" x14ac:dyDescent="0.9">
      <c r="A1" s="166" t="s">
        <v>284</v>
      </c>
      <c r="B1" s="167"/>
      <c r="C1" s="167"/>
      <c r="D1" s="168"/>
    </row>
    <row r="2" spans="1:4" ht="16" thickBot="1" x14ac:dyDescent="0.9">
      <c r="A2" s="50" t="s">
        <v>163</v>
      </c>
      <c r="B2" s="51" t="s">
        <v>164</v>
      </c>
      <c r="C2" s="52" t="s">
        <v>165</v>
      </c>
      <c r="D2" s="57" t="s">
        <v>166</v>
      </c>
    </row>
    <row r="3" spans="1:4" ht="16" thickBot="1" x14ac:dyDescent="0.9">
      <c r="A3" s="135">
        <v>24</v>
      </c>
      <c r="B3" s="169" t="s">
        <v>47</v>
      </c>
      <c r="C3" s="141" t="s">
        <v>285</v>
      </c>
      <c r="D3" s="54" t="s">
        <v>286</v>
      </c>
    </row>
    <row r="4" spans="1:4" ht="16" thickBot="1" x14ac:dyDescent="0.9">
      <c r="A4" s="136"/>
      <c r="B4" s="170"/>
      <c r="C4" s="142"/>
      <c r="D4" s="54" t="s">
        <v>287</v>
      </c>
    </row>
    <row r="5" spans="1:4" ht="31.25" thickBot="1" x14ac:dyDescent="0.9">
      <c r="A5" s="136"/>
      <c r="B5" s="170"/>
      <c r="C5" s="142"/>
      <c r="D5" s="54" t="s">
        <v>288</v>
      </c>
    </row>
    <row r="6" spans="1:4" ht="16" thickBot="1" x14ac:dyDescent="0.9">
      <c r="A6" s="136"/>
      <c r="B6" s="170"/>
      <c r="C6" s="142"/>
      <c r="D6" s="54" t="s">
        <v>289</v>
      </c>
    </row>
    <row r="7" spans="1:4" ht="16" thickBot="1" x14ac:dyDescent="0.9">
      <c r="A7" s="153"/>
      <c r="B7" s="171"/>
      <c r="C7" s="157"/>
      <c r="D7" s="54" t="s">
        <v>290</v>
      </c>
    </row>
    <row r="8" spans="1:4" ht="31.25" thickBot="1" x14ac:dyDescent="0.9">
      <c r="A8" s="158">
        <v>25</v>
      </c>
      <c r="B8" s="169" t="s">
        <v>48</v>
      </c>
      <c r="C8" s="159" t="s">
        <v>291</v>
      </c>
      <c r="D8" s="58" t="s">
        <v>292</v>
      </c>
    </row>
    <row r="9" spans="1:4" ht="16" thickBot="1" x14ac:dyDescent="0.9">
      <c r="A9" s="136"/>
      <c r="B9" s="170"/>
      <c r="C9" s="142"/>
      <c r="D9" s="58" t="s">
        <v>293</v>
      </c>
    </row>
    <row r="10" spans="1:4" ht="16" thickBot="1" x14ac:dyDescent="0.9">
      <c r="A10" s="136"/>
      <c r="B10" s="170"/>
      <c r="C10" s="142"/>
      <c r="D10" s="58" t="s">
        <v>294</v>
      </c>
    </row>
    <row r="11" spans="1:4" ht="16" thickBot="1" x14ac:dyDescent="0.9">
      <c r="A11" s="136"/>
      <c r="B11" s="170"/>
      <c r="C11" s="142"/>
      <c r="D11" s="58" t="s">
        <v>295</v>
      </c>
    </row>
    <row r="12" spans="1:4" ht="16" thickBot="1" x14ac:dyDescent="0.9">
      <c r="A12" s="136"/>
      <c r="B12" s="170"/>
      <c r="C12" s="142"/>
      <c r="D12" s="58" t="s">
        <v>296</v>
      </c>
    </row>
    <row r="13" spans="1:4" ht="16" thickBot="1" x14ac:dyDescent="0.9">
      <c r="A13" s="136"/>
      <c r="B13" s="170"/>
      <c r="C13" s="142"/>
      <c r="D13" s="58" t="s">
        <v>297</v>
      </c>
    </row>
    <row r="14" spans="1:4" ht="16" thickBot="1" x14ac:dyDescent="0.9">
      <c r="A14" s="153"/>
      <c r="B14" s="171"/>
      <c r="C14" s="157"/>
      <c r="D14" s="58" t="s">
        <v>298</v>
      </c>
    </row>
    <row r="15" spans="1:4" ht="16" thickBot="1" x14ac:dyDescent="0.9">
      <c r="A15" s="158">
        <v>26</v>
      </c>
      <c r="B15" s="169" t="s">
        <v>49</v>
      </c>
      <c r="C15" s="159" t="s">
        <v>299</v>
      </c>
      <c r="D15" s="54" t="s">
        <v>300</v>
      </c>
    </row>
    <row r="16" spans="1:4" ht="15.65" customHeight="1" thickBot="1" x14ac:dyDescent="0.9">
      <c r="A16" s="136"/>
      <c r="B16" s="170"/>
      <c r="C16" s="142"/>
      <c r="D16" s="54" t="s">
        <v>301</v>
      </c>
    </row>
    <row r="17" spans="1:4" ht="16" thickBot="1" x14ac:dyDescent="0.9">
      <c r="A17" s="136"/>
      <c r="B17" s="170"/>
      <c r="C17" s="142"/>
      <c r="D17" s="54" t="s">
        <v>302</v>
      </c>
    </row>
    <row r="18" spans="1:4" ht="16" thickBot="1" x14ac:dyDescent="0.9">
      <c r="A18" s="153"/>
      <c r="B18" s="171"/>
      <c r="C18" s="157"/>
      <c r="D18" s="54" t="s">
        <v>303</v>
      </c>
    </row>
    <row r="19" spans="1:4" ht="31.25" thickBot="1" x14ac:dyDescent="0.9">
      <c r="A19" s="158">
        <v>27</v>
      </c>
      <c r="B19" s="169" t="s">
        <v>50</v>
      </c>
      <c r="C19" s="159" t="s">
        <v>304</v>
      </c>
      <c r="D19" s="54" t="s">
        <v>305</v>
      </c>
    </row>
    <row r="20" spans="1:4" ht="31.25" thickBot="1" x14ac:dyDescent="0.9">
      <c r="A20" s="136"/>
      <c r="B20" s="170"/>
      <c r="C20" s="142"/>
      <c r="D20" s="54" t="s">
        <v>306</v>
      </c>
    </row>
    <row r="21" spans="1:4" ht="16" thickBot="1" x14ac:dyDescent="0.9">
      <c r="A21" s="153"/>
      <c r="B21" s="173"/>
      <c r="C21" s="157"/>
      <c r="D21" s="54" t="s">
        <v>307</v>
      </c>
    </row>
    <row r="22" spans="1:4" ht="16" thickBot="1" x14ac:dyDescent="0.9">
      <c r="A22" s="158">
        <v>28</v>
      </c>
      <c r="B22" s="172" t="s">
        <v>53</v>
      </c>
      <c r="C22" s="159" t="s">
        <v>308</v>
      </c>
      <c r="D22" s="54" t="s">
        <v>309</v>
      </c>
    </row>
    <row r="23" spans="1:4" ht="16" thickBot="1" x14ac:dyDescent="0.9">
      <c r="A23" s="136"/>
      <c r="B23" s="170"/>
      <c r="C23" s="142"/>
      <c r="D23" s="54" t="s">
        <v>310</v>
      </c>
    </row>
    <row r="24" spans="1:4" ht="16" thickBot="1" x14ac:dyDescent="0.9">
      <c r="A24" s="136"/>
      <c r="B24" s="170"/>
      <c r="C24" s="142"/>
      <c r="D24" s="54" t="s">
        <v>311</v>
      </c>
    </row>
    <row r="25" spans="1:4" ht="16" thickBot="1" x14ac:dyDescent="0.9">
      <c r="A25" s="153"/>
      <c r="B25" s="173"/>
      <c r="C25" s="157"/>
      <c r="D25" s="54" t="s">
        <v>312</v>
      </c>
    </row>
  </sheetData>
  <sheetProtection algorithmName="SHA-512" hashValue="V5knL9z65aY+XCDlSb94NhPbTDQfVBMIYHZyo3Rm/UJp6WwOhd3etZe7iIq0BetD+yEC59Y2OgjWCDCQCCmE7Q==" saltValue="Dj7PpQv2KnJO6IGjIUuiiw==" spinCount="100000" sheet="1" objects="1" scenarios="1"/>
  <mergeCells count="16">
    <mergeCell ref="A22:A25"/>
    <mergeCell ref="B22:B25"/>
    <mergeCell ref="C22:C25"/>
    <mergeCell ref="A15:A18"/>
    <mergeCell ref="B15:B18"/>
    <mergeCell ref="C15:C18"/>
    <mergeCell ref="A19:A21"/>
    <mergeCell ref="B19:B21"/>
    <mergeCell ref="C19:C21"/>
    <mergeCell ref="A1:D1"/>
    <mergeCell ref="A3:A7"/>
    <mergeCell ref="B3:B7"/>
    <mergeCell ref="C3:C7"/>
    <mergeCell ref="A8:A14"/>
    <mergeCell ref="B8:B14"/>
    <mergeCell ref="C8:C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99D9B-0E01-4657-8DDA-36E76F905392}">
  <sheetPr>
    <tabColor rgb="FFC00000"/>
  </sheetPr>
  <dimension ref="A1:B8"/>
  <sheetViews>
    <sheetView workbookViewId="0">
      <selection activeCell="C8" sqref="C8"/>
    </sheetView>
  </sheetViews>
  <sheetFormatPr defaultRowHeight="14.75" x14ac:dyDescent="0.75"/>
  <sheetData>
    <row r="1" spans="1:2" x14ac:dyDescent="0.75">
      <c r="A1" t="s">
        <v>54</v>
      </c>
    </row>
    <row r="3" spans="1:2" x14ac:dyDescent="0.75">
      <c r="A3">
        <v>0</v>
      </c>
      <c r="B3" t="s">
        <v>55</v>
      </c>
    </row>
    <row r="4" spans="1:2" x14ac:dyDescent="0.75">
      <c r="A4">
        <v>1</v>
      </c>
      <c r="B4" t="s">
        <v>56</v>
      </c>
    </row>
    <row r="5" spans="1:2" x14ac:dyDescent="0.75">
      <c r="A5">
        <v>2</v>
      </c>
      <c r="B5" t="s">
        <v>57</v>
      </c>
    </row>
    <row r="6" spans="1:2" x14ac:dyDescent="0.75">
      <c r="A6">
        <v>3</v>
      </c>
      <c r="B6" t="s">
        <v>58</v>
      </c>
    </row>
    <row r="7" spans="1:2" x14ac:dyDescent="0.75">
      <c r="A7">
        <v>4</v>
      </c>
      <c r="B7" t="s">
        <v>59</v>
      </c>
    </row>
    <row r="8" spans="1:2" x14ac:dyDescent="0.75">
      <c r="A8" t="s">
        <v>60</v>
      </c>
      <c r="B8" t="s">
        <v>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8B1A5-FD90-437B-A32F-40C0098BD929}">
  <sheetPr>
    <tabColor rgb="FF009900"/>
  </sheetPr>
  <dimension ref="B2:BB31"/>
  <sheetViews>
    <sheetView zoomScale="90" zoomScaleNormal="90" workbookViewId="0">
      <selection activeCell="E3" sqref="E3"/>
    </sheetView>
  </sheetViews>
  <sheetFormatPr defaultRowHeight="14.75" x14ac:dyDescent="0.75"/>
  <cols>
    <col min="1" max="1" width="4.54296875" customWidth="1"/>
    <col min="2" max="2" width="18.31640625" customWidth="1"/>
    <col min="3" max="3" width="4.6796875" customWidth="1"/>
    <col min="4" max="4" width="42.31640625" customWidth="1"/>
    <col min="5" max="24" width="11.31640625" style="21" customWidth="1"/>
    <col min="25" max="54" width="11.31640625" customWidth="1"/>
  </cols>
  <sheetData>
    <row r="2" spans="2:54" s="26" customFormat="1" x14ac:dyDescent="0.75">
      <c r="D2" s="41" t="s">
        <v>313</v>
      </c>
      <c r="E2" s="19" t="s">
        <v>144</v>
      </c>
      <c r="F2" s="19" t="s">
        <v>145</v>
      </c>
      <c r="G2" s="19" t="s">
        <v>146</v>
      </c>
      <c r="H2" s="19" t="s">
        <v>147</v>
      </c>
      <c r="I2" s="19" t="s">
        <v>85</v>
      </c>
      <c r="J2" s="19" t="s">
        <v>86</v>
      </c>
      <c r="K2" s="19" t="s">
        <v>87</v>
      </c>
      <c r="L2" s="19" t="s">
        <v>88</v>
      </c>
      <c r="M2" s="19" t="s">
        <v>89</v>
      </c>
      <c r="N2" s="19" t="s">
        <v>90</v>
      </c>
      <c r="O2" s="19" t="s">
        <v>91</v>
      </c>
      <c r="P2" s="19" t="s">
        <v>92</v>
      </c>
      <c r="Q2" s="19" t="s">
        <v>93</v>
      </c>
      <c r="R2" s="19" t="s">
        <v>94</v>
      </c>
      <c r="S2" s="19" t="s">
        <v>95</v>
      </c>
      <c r="T2" s="19" t="s">
        <v>96</v>
      </c>
      <c r="U2" s="19" t="s">
        <v>97</v>
      </c>
      <c r="V2" s="19" t="s">
        <v>98</v>
      </c>
      <c r="W2" s="19" t="s">
        <v>99</v>
      </c>
      <c r="X2" s="19" t="s">
        <v>100</v>
      </c>
      <c r="Y2" s="19" t="s">
        <v>114</v>
      </c>
      <c r="Z2" s="19" t="s">
        <v>115</v>
      </c>
      <c r="AA2" s="19" t="s">
        <v>116</v>
      </c>
      <c r="AB2" s="19" t="s">
        <v>117</v>
      </c>
      <c r="AC2" s="19" t="s">
        <v>118</v>
      </c>
      <c r="AD2" s="19" t="s">
        <v>119</v>
      </c>
      <c r="AE2" s="19" t="s">
        <v>120</v>
      </c>
      <c r="AF2" s="19" t="s">
        <v>121</v>
      </c>
      <c r="AG2" s="19" t="s">
        <v>122</v>
      </c>
      <c r="AH2" s="19" t="s">
        <v>123</v>
      </c>
      <c r="AI2" s="19" t="s">
        <v>124</v>
      </c>
      <c r="AJ2" s="19" t="s">
        <v>125</v>
      </c>
      <c r="AK2" s="19" t="s">
        <v>126</v>
      </c>
      <c r="AL2" s="19" t="s">
        <v>127</v>
      </c>
      <c r="AM2" s="19" t="s">
        <v>128</v>
      </c>
      <c r="AN2" s="19" t="s">
        <v>129</v>
      </c>
      <c r="AO2" s="19" t="s">
        <v>130</v>
      </c>
      <c r="AP2" s="19" t="s">
        <v>131</v>
      </c>
      <c r="AQ2" s="19" t="s">
        <v>132</v>
      </c>
      <c r="AR2" s="19" t="s">
        <v>133</v>
      </c>
      <c r="AS2" s="19" t="s">
        <v>134</v>
      </c>
      <c r="AT2" s="19" t="s">
        <v>135</v>
      </c>
      <c r="AU2" s="19" t="s">
        <v>136</v>
      </c>
      <c r="AV2" s="19" t="s">
        <v>137</v>
      </c>
      <c r="AW2" s="19" t="s">
        <v>138</v>
      </c>
      <c r="AX2" s="19" t="s">
        <v>139</v>
      </c>
      <c r="AY2" s="19" t="s">
        <v>140</v>
      </c>
      <c r="AZ2" s="19" t="s">
        <v>141</v>
      </c>
      <c r="BA2" s="19" t="s">
        <v>142</v>
      </c>
      <c r="BB2" s="19" t="s">
        <v>143</v>
      </c>
    </row>
    <row r="3" spans="2:54" x14ac:dyDescent="0.75">
      <c r="D3" s="33" t="s">
        <v>314</v>
      </c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</row>
    <row r="4" spans="2:54" x14ac:dyDescent="0.75">
      <c r="B4" s="59" t="s">
        <v>20</v>
      </c>
      <c r="C4" s="5">
        <v>1</v>
      </c>
      <c r="D4" s="10" t="s">
        <v>21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</row>
    <row r="5" spans="2:54" x14ac:dyDescent="0.75">
      <c r="B5" s="59"/>
      <c r="C5" s="5">
        <v>2</v>
      </c>
      <c r="D5" s="10" t="s">
        <v>22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</row>
    <row r="6" spans="2:54" x14ac:dyDescent="0.75">
      <c r="B6" s="59"/>
      <c r="C6" s="5">
        <v>3</v>
      </c>
      <c r="D6" s="10" t="s">
        <v>23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</row>
    <row r="7" spans="2:54" x14ac:dyDescent="0.75">
      <c r="B7" s="59"/>
      <c r="C7" s="5">
        <v>4</v>
      </c>
      <c r="D7" s="10" t="s">
        <v>24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</row>
    <row r="8" spans="2:54" x14ac:dyDescent="0.75">
      <c r="B8" s="59"/>
      <c r="C8" s="5">
        <v>5</v>
      </c>
      <c r="D8" s="10" t="s">
        <v>25</v>
      </c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</row>
    <row r="9" spans="2:54" x14ac:dyDescent="0.75">
      <c r="B9" s="59"/>
      <c r="C9" s="5">
        <v>6</v>
      </c>
      <c r="D9" s="10" t="s">
        <v>26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</row>
    <row r="10" spans="2:54" x14ac:dyDescent="0.75">
      <c r="B10" s="60" t="s">
        <v>27</v>
      </c>
      <c r="C10" s="6">
        <v>7</v>
      </c>
      <c r="D10" s="11" t="s">
        <v>28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</row>
    <row r="11" spans="2:54" x14ac:dyDescent="0.75">
      <c r="B11" s="60"/>
      <c r="C11" s="6">
        <v>8</v>
      </c>
      <c r="D11" s="11" t="s">
        <v>29</v>
      </c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</row>
    <row r="12" spans="2:54" x14ac:dyDescent="0.75">
      <c r="B12" s="60"/>
      <c r="C12" s="6">
        <v>9</v>
      </c>
      <c r="D12" s="11" t="s">
        <v>30</v>
      </c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</row>
    <row r="13" spans="2:54" x14ac:dyDescent="0.75">
      <c r="B13" s="60"/>
      <c r="C13" s="6">
        <v>10</v>
      </c>
      <c r="D13" s="11" t="s">
        <v>31</v>
      </c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</row>
    <row r="14" spans="2:54" x14ac:dyDescent="0.75">
      <c r="B14" s="60"/>
      <c r="C14" s="6">
        <v>11</v>
      </c>
      <c r="D14" s="11" t="s">
        <v>32</v>
      </c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</row>
    <row r="15" spans="2:54" x14ac:dyDescent="0.75">
      <c r="B15" s="60"/>
      <c r="C15" s="6">
        <v>12</v>
      </c>
      <c r="D15" s="11" t="s">
        <v>33</v>
      </c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</row>
    <row r="16" spans="2:54" x14ac:dyDescent="0.75">
      <c r="B16" s="60"/>
      <c r="C16" s="6">
        <v>13</v>
      </c>
      <c r="D16" s="11" t="s">
        <v>34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</row>
    <row r="17" spans="2:54" x14ac:dyDescent="0.75">
      <c r="B17" s="61" t="s">
        <v>35</v>
      </c>
      <c r="C17" s="7">
        <v>14</v>
      </c>
      <c r="D17" s="12" t="s">
        <v>36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</row>
    <row r="18" spans="2:54" x14ac:dyDescent="0.75">
      <c r="B18" s="61"/>
      <c r="C18" s="7">
        <v>15</v>
      </c>
      <c r="D18" s="12" t="s">
        <v>235</v>
      </c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</row>
    <row r="19" spans="2:54" x14ac:dyDescent="0.75">
      <c r="B19" s="61"/>
      <c r="C19" s="7">
        <v>16</v>
      </c>
      <c r="D19" s="12" t="s">
        <v>37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</row>
    <row r="20" spans="2:54" x14ac:dyDescent="0.75">
      <c r="B20" s="61"/>
      <c r="C20" s="7">
        <v>17</v>
      </c>
      <c r="D20" s="12" t="s">
        <v>38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</row>
    <row r="21" spans="2:54" x14ac:dyDescent="0.75">
      <c r="B21" s="61"/>
      <c r="C21" s="7">
        <v>18</v>
      </c>
      <c r="D21" s="12" t="s">
        <v>39</v>
      </c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</row>
    <row r="22" spans="2:54" x14ac:dyDescent="0.75">
      <c r="B22" s="61"/>
      <c r="C22" s="7">
        <v>19</v>
      </c>
      <c r="D22" s="12" t="s">
        <v>40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</row>
    <row r="23" spans="2:54" x14ac:dyDescent="0.75">
      <c r="B23" s="62" t="s">
        <v>41</v>
      </c>
      <c r="C23" s="8">
        <v>20</v>
      </c>
      <c r="D23" s="13" t="s">
        <v>42</v>
      </c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</row>
    <row r="24" spans="2:54" x14ac:dyDescent="0.75">
      <c r="B24" s="62"/>
      <c r="C24" s="8">
        <v>21</v>
      </c>
      <c r="D24" s="13" t="s">
        <v>43</v>
      </c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</row>
    <row r="25" spans="2:54" x14ac:dyDescent="0.75">
      <c r="B25" s="62"/>
      <c r="C25" s="8">
        <v>22</v>
      </c>
      <c r="D25" s="13" t="s">
        <v>44</v>
      </c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</row>
    <row r="26" spans="2:54" x14ac:dyDescent="0.75">
      <c r="B26" s="62"/>
      <c r="C26" s="8">
        <v>23</v>
      </c>
      <c r="D26" s="13" t="s">
        <v>45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</row>
    <row r="27" spans="2:54" ht="15" customHeight="1" x14ac:dyDescent="0.75">
      <c r="B27" s="63" t="s">
        <v>46</v>
      </c>
      <c r="C27" s="9">
        <v>24</v>
      </c>
      <c r="D27" s="14" t="s">
        <v>47</v>
      </c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</row>
    <row r="28" spans="2:54" x14ac:dyDescent="0.75">
      <c r="B28" s="64"/>
      <c r="C28" s="9">
        <v>25</v>
      </c>
      <c r="D28" s="14" t="s">
        <v>48</v>
      </c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</row>
    <row r="29" spans="2:54" x14ac:dyDescent="0.75">
      <c r="B29" s="64"/>
      <c r="C29" s="9">
        <v>26</v>
      </c>
      <c r="D29" s="14" t="s">
        <v>49</v>
      </c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</row>
    <row r="30" spans="2:54" x14ac:dyDescent="0.75">
      <c r="B30" s="64"/>
      <c r="C30" s="9">
        <v>27</v>
      </c>
      <c r="D30" s="15" t="s">
        <v>50</v>
      </c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</row>
    <row r="31" spans="2:54" x14ac:dyDescent="0.75">
      <c r="B31" s="65"/>
      <c r="C31" s="9">
        <v>28</v>
      </c>
      <c r="D31" s="9" t="s">
        <v>53</v>
      </c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</row>
  </sheetData>
  <mergeCells count="5">
    <mergeCell ref="B4:B9"/>
    <mergeCell ref="B10:B16"/>
    <mergeCell ref="B17:B22"/>
    <mergeCell ref="B23:B26"/>
    <mergeCell ref="B27:B31"/>
  </mergeCells>
  <phoneticPr fontId="8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421551-0C89-432C-81FE-1B6B5481B451}">
          <x14:formula1>
            <xm:f>PickLists!$A$2:$A$8</xm:f>
          </x14:formula1>
          <xm:sqref>E4:X31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B54DC-CE26-4189-BFAF-A8D3DA979312}">
  <sheetPr>
    <tabColor rgb="FF7030A0"/>
  </sheetPr>
  <dimension ref="B2:U32"/>
  <sheetViews>
    <sheetView topLeftCell="C8" workbookViewId="0">
      <selection activeCell="J32" sqref="J32"/>
    </sheetView>
  </sheetViews>
  <sheetFormatPr defaultRowHeight="14.75" x14ac:dyDescent="0.75"/>
  <cols>
    <col min="1" max="1" width="2.86328125" customWidth="1"/>
    <col min="2" max="2" width="18.31640625" customWidth="1"/>
    <col min="3" max="3" width="4.6796875" customWidth="1"/>
    <col min="4" max="4" width="42.453125" customWidth="1"/>
    <col min="5" max="5" width="6.6796875" customWidth="1"/>
    <col min="6" max="6" width="15" customWidth="1"/>
    <col min="7" max="7" width="6.6796875" customWidth="1"/>
    <col min="8" max="8" width="15" customWidth="1"/>
    <col min="9" max="9" width="6.6796875" customWidth="1"/>
    <col min="10" max="10" width="14.54296875" customWidth="1"/>
    <col min="11" max="11" width="7.86328125" hidden="1" customWidth="1"/>
    <col min="12" max="12" width="12.453125" customWidth="1"/>
    <col min="13" max="13" width="2.2265625" hidden="1" customWidth="1"/>
    <col min="14" max="14" width="12.6796875" customWidth="1"/>
    <col min="15" max="15" width="13.54296875" customWidth="1"/>
    <col min="16" max="16" width="6.453125" customWidth="1"/>
    <col min="17" max="17" width="12.6796875" customWidth="1"/>
    <col min="18" max="18" width="0.2265625" hidden="1" customWidth="1"/>
    <col min="19" max="19" width="12.86328125" customWidth="1"/>
    <col min="20" max="20" width="2.08984375" hidden="1" customWidth="1"/>
    <col min="21" max="21" width="13.31640625" customWidth="1"/>
  </cols>
  <sheetData>
    <row r="2" spans="2:21" ht="30.75" customHeight="1" x14ac:dyDescent="0.75">
      <c r="E2" s="67" t="s">
        <v>51</v>
      </c>
      <c r="F2" s="68"/>
      <c r="G2" s="69" t="s">
        <v>52</v>
      </c>
      <c r="H2" s="70"/>
      <c r="I2" s="71" t="s">
        <v>108</v>
      </c>
      <c r="J2" s="72"/>
      <c r="K2" s="37" t="s">
        <v>107</v>
      </c>
      <c r="L2" s="36" t="s">
        <v>105</v>
      </c>
      <c r="M2" s="37" t="s">
        <v>110</v>
      </c>
      <c r="N2" s="37" t="s">
        <v>106</v>
      </c>
      <c r="O2" s="38" t="s">
        <v>113</v>
      </c>
      <c r="P2" s="73" t="s">
        <v>109</v>
      </c>
      <c r="Q2" s="74"/>
      <c r="R2" s="19" t="s">
        <v>111</v>
      </c>
      <c r="S2" s="19" t="s">
        <v>105</v>
      </c>
      <c r="T2" s="19" t="s">
        <v>112</v>
      </c>
      <c r="U2" s="19" t="s">
        <v>106</v>
      </c>
    </row>
    <row r="3" spans="2:21" x14ac:dyDescent="0.75">
      <c r="B3" s="59" t="s">
        <v>20</v>
      </c>
      <c r="C3" s="5">
        <v>1</v>
      </c>
      <c r="D3" s="10" t="s">
        <v>21</v>
      </c>
      <c r="E3" s="17">
        <f>OrgSkillLevelsForRAM!G3</f>
        <v>0</v>
      </c>
      <c r="F3" s="17" t="str">
        <f>IF(E3=4,"Expert",IF(E3=3,"Advanced",IF(E3=2,"Intermediate",IF(E3=1,"Beginner",IF(E3=0,"Novice","")))))</f>
        <v>Novice</v>
      </c>
      <c r="G3" s="17">
        <f>OrgSkillLevelsForRAM!I3</f>
        <v>0</v>
      </c>
      <c r="H3" s="17" t="str">
        <f>IF(G3=4,"Expert",IF(G3=3,"Advanced",IF(G3=2,"Intermediate",IF(G3=1,"Beginner",IF(G3=0,"Novice","")))))</f>
        <v>Novice</v>
      </c>
      <c r="I3" s="17" t="str">
        <f>IF(SkillLevelCounts!F3&gt;0,SkillLevelCounts!E3,"N/A")</f>
        <v>N/A</v>
      </c>
      <c r="J3" s="17" t="str">
        <f>IF(I3=4,"Expert",IF(I3=3,"Advanced",IF(I3=2,"Intermediate",IF(I3=1,"Beginner",IF(I3=0,"Novice","Not Scored")))))</f>
        <v>Not Scored</v>
      </c>
      <c r="K3" s="17" t="str">
        <f>IF(I3="N/A","N/A",E3-I3)</f>
        <v>N/A</v>
      </c>
      <c r="L3" s="17" t="str">
        <f>IF(K3&lt;=0,"No Gap",IF(K3&lt;=1,"1 Level",IF(K3&lt;=2,"2 Levels",IF(K3&lt;=3,"3 Levels",IF(K3&lt;=4,"4 Levels","Not Scored")))))</f>
        <v>Not Scored</v>
      </c>
      <c r="M3" s="17" t="str">
        <f>IF(I3="N/A","N/A",G3-I3)</f>
        <v>N/A</v>
      </c>
      <c r="N3" s="17" t="str">
        <f>IF(M3&lt;=0,"No Gap",IF(M3&lt;=1,"1 Level",IF(M3&lt;=2,"2 Levels",IF(M3&lt;=3,"3 Levels",IF(M3&lt;=4,"4 Levels","Not Scored")))))</f>
        <v>Not Scored</v>
      </c>
      <c r="O3" s="17">
        <f>SkillLevelCounts!F3</f>
        <v>0</v>
      </c>
      <c r="P3" s="17" t="str">
        <f>SkillLevelCounts!H3</f>
        <v>N/A</v>
      </c>
      <c r="Q3" s="17" t="str">
        <f>IF(P3="N/A","Not Scored",IF(P3=4,"Expert",IF(P3&gt;=3,"Advanced",IF(P3&gt;=2,"Intermediate",IF(P3&gt;=1,"Beginner",IF(P3&gt;=0,"Novice",""))))))</f>
        <v>Not Scored</v>
      </c>
      <c r="R3" s="39" t="str">
        <f>IF(P3="N/A","N/A",E3-P3)</f>
        <v>N/A</v>
      </c>
      <c r="S3" s="20" t="str">
        <f>IF(R3&lt;=0,"No Gap",IF(R3&lt;=1,"1 Level",IF(R3&lt;=2,"2 Levels",IF(R3&lt;=3,"3 Levels",IF(R3&lt;=4,"4 Levels","Not Scored")))))</f>
        <v>Not Scored</v>
      </c>
      <c r="T3" s="39" t="str">
        <f>IF(P3="N/A","N/A",G3-P3)</f>
        <v>N/A</v>
      </c>
      <c r="U3" s="20" t="str">
        <f>IF(T3&lt;=0,"No Gap",IF(T3&lt;=1,"1 Level",IF(T3&lt;=2,"2 Levels",IF(T3&lt;=3,"3 Levels",IF(T3&lt;=4,"4 Levels","Not Scored")))))</f>
        <v>Not Scored</v>
      </c>
    </row>
    <row r="4" spans="2:21" x14ac:dyDescent="0.75">
      <c r="B4" s="59"/>
      <c r="C4" s="5">
        <v>2</v>
      </c>
      <c r="D4" s="10" t="s">
        <v>22</v>
      </c>
      <c r="E4" s="17">
        <f>OrgSkillLevelsForRAM!G4</f>
        <v>0</v>
      </c>
      <c r="F4" s="17" t="str">
        <f t="shared" ref="F4:F30" si="0">IF(E4=4,"Expert",IF(E4=3,"Advanced",IF(E4=2,"Intermediate",IF(E4=1,"Beginner",IF(E4=0,"Novice","")))))</f>
        <v>Novice</v>
      </c>
      <c r="G4" s="17">
        <f>OrgSkillLevelsForRAM!I4</f>
        <v>0</v>
      </c>
      <c r="H4" s="17" t="str">
        <f t="shared" ref="H4:H30" si="1">IF(G4=4,"Expert",IF(G4=3,"Advanced",IF(G4=2,"Intermediate",IF(G4=1,"Beginner",IF(G4=0,"Novice","")))))</f>
        <v>Novice</v>
      </c>
      <c r="I4" s="17" t="str">
        <f>IF(SkillLevelCounts!F4&gt;0,SkillLevelCounts!E4,"N/A")</f>
        <v>N/A</v>
      </c>
      <c r="J4" s="17" t="str">
        <f>IF(I4=4,"Expert",IF(I4=3,"Advanced",IF(I4=2,"Intermediate",IF(I4=1,"Beginner",IF(I4=0,"Novice","Not Scored")))))</f>
        <v>Not Scored</v>
      </c>
      <c r="K4" s="17" t="str">
        <f t="shared" ref="K4:K30" si="2">IF(I4="N/A","N/A",E4-I4)</f>
        <v>N/A</v>
      </c>
      <c r="L4" s="17" t="str">
        <f>IF(K4&lt;=0,"No Gap",IF(K4&lt;=1,"1 Level",IF(K4&lt;=2,"2 Levels",IF(K4&lt;=3,"3 Levels",IF(K4&lt;=4,"4 Levels","Not Scored")))))</f>
        <v>Not Scored</v>
      </c>
      <c r="M4" s="17" t="str">
        <f t="shared" ref="M4:M30" si="3">IF(I4="N/A","N/A",G4-I4)</f>
        <v>N/A</v>
      </c>
      <c r="N4" s="17" t="str">
        <f t="shared" ref="N4:N30" si="4">IF(M4&lt;=0,"No Gap",IF(M4&lt;=1,"1 Level",IF(M4&lt;=2,"2 Levels",IF(M4&lt;=3,"3 Levels",IF(M4&lt;=4,"4 Levels","Not Scored")))))</f>
        <v>Not Scored</v>
      </c>
      <c r="O4" s="17">
        <f>SkillLevelCounts!F4</f>
        <v>0</v>
      </c>
      <c r="P4" s="17" t="str">
        <f>SkillLevelCounts!H4</f>
        <v>N/A</v>
      </c>
      <c r="Q4" s="17" t="str">
        <f>IF(P4="N/A","Not Scored",IF(P4=4,"Expert",IF(P4&gt;=3,"Advanced",IF(P4&gt;=2,"Intermediate",IF(P4&gt;=1,"Beginner",IF(P4&gt;=0,"Novice",""))))))</f>
        <v>Not Scored</v>
      </c>
      <c r="R4" s="39" t="str">
        <f t="shared" ref="R4:R30" si="5">IF(P4="N/A","N/A",E4-P4)</f>
        <v>N/A</v>
      </c>
      <c r="S4" s="20" t="str">
        <f t="shared" ref="S4:S30" si="6">IF(R4&lt;=0,"No Gap",IF(R4&lt;=1,"1 Level",IF(R4&lt;=2,"2 Levels",IF(R4&lt;=3,"3 Levels",IF(R4&lt;=4,"4 Levels","Not Scored")))))</f>
        <v>Not Scored</v>
      </c>
      <c r="T4" s="39" t="str">
        <f t="shared" ref="T4:T30" si="7">IF(P4="N/A","N/A",G4-P4)</f>
        <v>N/A</v>
      </c>
      <c r="U4" s="20" t="str">
        <f t="shared" ref="U4:U30" si="8">IF(T4&lt;=0,"No Gap",IF(T4&lt;=1,"1 Level",IF(T4&lt;=2,"2 Levels",IF(T4&lt;=3,"3 Levels",IF(T4&lt;=4,"4 Levels","Not Scored")))))</f>
        <v>Not Scored</v>
      </c>
    </row>
    <row r="5" spans="2:21" x14ac:dyDescent="0.75">
      <c r="B5" s="59"/>
      <c r="C5" s="5">
        <v>3</v>
      </c>
      <c r="D5" s="10" t="s">
        <v>23</v>
      </c>
      <c r="E5" s="17">
        <f>OrgSkillLevelsForRAM!G5</f>
        <v>0</v>
      </c>
      <c r="F5" s="17" t="str">
        <f t="shared" si="0"/>
        <v>Novice</v>
      </c>
      <c r="G5" s="17">
        <f>OrgSkillLevelsForRAM!I5</f>
        <v>0</v>
      </c>
      <c r="H5" s="17" t="str">
        <f t="shared" si="1"/>
        <v>Novice</v>
      </c>
      <c r="I5" s="17" t="str">
        <f>IF(SkillLevelCounts!F5&gt;0,SkillLevelCounts!E5,"N/A")</f>
        <v>N/A</v>
      </c>
      <c r="J5" s="17" t="str">
        <f t="shared" ref="J5:J30" si="9">IF(I5=4,"Expert",IF(I5=3,"Advanced",IF(I5=2,"Intermediate",IF(I5=1,"Beginner",IF(I5=0,"Novice","Not Scored")))))</f>
        <v>Not Scored</v>
      </c>
      <c r="K5" s="17" t="str">
        <f t="shared" si="2"/>
        <v>N/A</v>
      </c>
      <c r="L5" s="17" t="str">
        <f t="shared" ref="L5:L30" si="10">IF(K5&lt;=0,"No Gap",IF(K5&lt;=1,"1 Level",IF(K5&lt;=2,"2 Levels",IF(K5&lt;=3,"3 Levels",IF(K5&lt;=4,"4 Levels","Not Scored")))))</f>
        <v>Not Scored</v>
      </c>
      <c r="M5" s="17" t="str">
        <f t="shared" si="3"/>
        <v>N/A</v>
      </c>
      <c r="N5" s="17" t="str">
        <f t="shared" si="4"/>
        <v>Not Scored</v>
      </c>
      <c r="O5" s="17">
        <f>SkillLevelCounts!F5</f>
        <v>0</v>
      </c>
      <c r="P5" s="17" t="str">
        <f>SkillLevelCounts!H5</f>
        <v>N/A</v>
      </c>
      <c r="Q5" s="17" t="str">
        <f t="shared" ref="Q5:Q30" si="11">IF(P5="N/A","Not Scored",IF(P5=4,"Expert",IF(P5&gt;=3,"Advanced",IF(P5&gt;=2,"Intermediate",IF(P5&gt;=1,"Beginner",IF(P5&gt;=0,"Novice",""))))))</f>
        <v>Not Scored</v>
      </c>
      <c r="R5" s="39" t="str">
        <f t="shared" si="5"/>
        <v>N/A</v>
      </c>
      <c r="S5" s="20" t="str">
        <f t="shared" si="6"/>
        <v>Not Scored</v>
      </c>
      <c r="T5" s="39" t="str">
        <f t="shared" si="7"/>
        <v>N/A</v>
      </c>
      <c r="U5" s="20" t="str">
        <f t="shared" si="8"/>
        <v>Not Scored</v>
      </c>
    </row>
    <row r="6" spans="2:21" x14ac:dyDescent="0.75">
      <c r="B6" s="59"/>
      <c r="C6" s="5">
        <v>4</v>
      </c>
      <c r="D6" s="10" t="s">
        <v>24</v>
      </c>
      <c r="E6" s="17">
        <f>OrgSkillLevelsForRAM!G6</f>
        <v>0</v>
      </c>
      <c r="F6" s="17" t="str">
        <f t="shared" si="0"/>
        <v>Novice</v>
      </c>
      <c r="G6" s="17">
        <f>OrgSkillLevelsForRAM!I6</f>
        <v>0</v>
      </c>
      <c r="H6" s="17" t="str">
        <f t="shared" si="1"/>
        <v>Novice</v>
      </c>
      <c r="I6" s="17" t="str">
        <f>IF(SkillLevelCounts!F6&gt;0,SkillLevelCounts!E6,"N/A")</f>
        <v>N/A</v>
      </c>
      <c r="J6" s="17" t="str">
        <f t="shared" si="9"/>
        <v>Not Scored</v>
      </c>
      <c r="K6" s="17" t="str">
        <f t="shared" si="2"/>
        <v>N/A</v>
      </c>
      <c r="L6" s="17" t="str">
        <f t="shared" si="10"/>
        <v>Not Scored</v>
      </c>
      <c r="M6" s="17" t="str">
        <f t="shared" si="3"/>
        <v>N/A</v>
      </c>
      <c r="N6" s="17" t="str">
        <f t="shared" si="4"/>
        <v>Not Scored</v>
      </c>
      <c r="O6" s="17">
        <f>SkillLevelCounts!F6</f>
        <v>0</v>
      </c>
      <c r="P6" s="17" t="str">
        <f>SkillLevelCounts!H6</f>
        <v>N/A</v>
      </c>
      <c r="Q6" s="17" t="str">
        <f t="shared" si="11"/>
        <v>Not Scored</v>
      </c>
      <c r="R6" s="39" t="str">
        <f t="shared" si="5"/>
        <v>N/A</v>
      </c>
      <c r="S6" s="20" t="str">
        <f t="shared" si="6"/>
        <v>Not Scored</v>
      </c>
      <c r="T6" s="39" t="str">
        <f t="shared" si="7"/>
        <v>N/A</v>
      </c>
      <c r="U6" s="20" t="str">
        <f t="shared" si="8"/>
        <v>Not Scored</v>
      </c>
    </row>
    <row r="7" spans="2:21" x14ac:dyDescent="0.75">
      <c r="B7" s="59"/>
      <c r="C7" s="5">
        <v>5</v>
      </c>
      <c r="D7" s="10" t="s">
        <v>25</v>
      </c>
      <c r="E7" s="17">
        <f>MAX(OrgSkillLevelsForRAM!G7:'OrgSkillLevelsForRAM'!G8)</f>
        <v>0</v>
      </c>
      <c r="F7" s="17" t="str">
        <f t="shared" si="0"/>
        <v>Novice</v>
      </c>
      <c r="G7" s="17">
        <f>MAX(OrgSkillLevelsForRAM!I7:'OrgSkillLevelsForRAM'!I8)</f>
        <v>0</v>
      </c>
      <c r="H7" s="17" t="str">
        <f t="shared" si="1"/>
        <v>Novice</v>
      </c>
      <c r="I7" s="17" t="str">
        <f>IF(SkillLevelCounts!F7&gt;0,SkillLevelCounts!E7,"N/A")</f>
        <v>N/A</v>
      </c>
      <c r="J7" s="17" t="str">
        <f t="shared" si="9"/>
        <v>Not Scored</v>
      </c>
      <c r="K7" s="17" t="str">
        <f t="shared" si="2"/>
        <v>N/A</v>
      </c>
      <c r="L7" s="17" t="str">
        <f t="shared" si="10"/>
        <v>Not Scored</v>
      </c>
      <c r="M7" s="17" t="str">
        <f t="shared" si="3"/>
        <v>N/A</v>
      </c>
      <c r="N7" s="17" t="str">
        <f t="shared" si="4"/>
        <v>Not Scored</v>
      </c>
      <c r="O7" s="17">
        <f>SkillLevelCounts!F7</f>
        <v>0</v>
      </c>
      <c r="P7" s="17" t="str">
        <f>SkillLevelCounts!H7</f>
        <v>N/A</v>
      </c>
      <c r="Q7" s="17" t="str">
        <f t="shared" si="11"/>
        <v>Not Scored</v>
      </c>
      <c r="R7" s="39" t="str">
        <f t="shared" si="5"/>
        <v>N/A</v>
      </c>
      <c r="S7" s="20" t="str">
        <f t="shared" si="6"/>
        <v>Not Scored</v>
      </c>
      <c r="T7" s="39" t="str">
        <f t="shared" si="7"/>
        <v>N/A</v>
      </c>
      <c r="U7" s="20" t="str">
        <f t="shared" si="8"/>
        <v>Not Scored</v>
      </c>
    </row>
    <row r="8" spans="2:21" x14ac:dyDescent="0.75">
      <c r="B8" s="59"/>
      <c r="C8" s="5">
        <v>6</v>
      </c>
      <c r="D8" s="10" t="s">
        <v>26</v>
      </c>
      <c r="E8" s="17">
        <f>MAX(OrgSkillLevelsForRAM!G9:'OrgSkillLevelsForRAM'!G10)</f>
        <v>0</v>
      </c>
      <c r="F8" s="17" t="str">
        <f t="shared" si="0"/>
        <v>Novice</v>
      </c>
      <c r="G8" s="17">
        <f>MAX(OrgSkillLevelsForRAM!I9:'OrgSkillLevelsForRAM'!I10)</f>
        <v>0</v>
      </c>
      <c r="H8" s="17" t="str">
        <f t="shared" si="1"/>
        <v>Novice</v>
      </c>
      <c r="I8" s="17" t="str">
        <f>IF(SkillLevelCounts!F8&gt;0,SkillLevelCounts!E8,"N/A")</f>
        <v>N/A</v>
      </c>
      <c r="J8" s="17" t="str">
        <f t="shared" si="9"/>
        <v>Not Scored</v>
      </c>
      <c r="K8" s="17" t="str">
        <f t="shared" si="2"/>
        <v>N/A</v>
      </c>
      <c r="L8" s="17" t="str">
        <f t="shared" si="10"/>
        <v>Not Scored</v>
      </c>
      <c r="M8" s="17" t="str">
        <f t="shared" si="3"/>
        <v>N/A</v>
      </c>
      <c r="N8" s="17" t="str">
        <f t="shared" si="4"/>
        <v>Not Scored</v>
      </c>
      <c r="O8" s="17">
        <f>SkillLevelCounts!F8</f>
        <v>0</v>
      </c>
      <c r="P8" s="17" t="str">
        <f>SkillLevelCounts!H8</f>
        <v>N/A</v>
      </c>
      <c r="Q8" s="17" t="str">
        <f t="shared" si="11"/>
        <v>Not Scored</v>
      </c>
      <c r="R8" s="39" t="str">
        <f t="shared" si="5"/>
        <v>N/A</v>
      </c>
      <c r="S8" s="20" t="str">
        <f t="shared" si="6"/>
        <v>Not Scored</v>
      </c>
      <c r="T8" s="39" t="str">
        <f t="shared" si="7"/>
        <v>N/A</v>
      </c>
      <c r="U8" s="20" t="str">
        <f t="shared" si="8"/>
        <v>Not Scored</v>
      </c>
    </row>
    <row r="9" spans="2:21" x14ac:dyDescent="0.75">
      <c r="B9" s="60" t="s">
        <v>27</v>
      </c>
      <c r="C9" s="6">
        <v>7</v>
      </c>
      <c r="D9" s="11" t="s">
        <v>28</v>
      </c>
      <c r="E9" s="17">
        <f>MAX(OrgSkillLevelsForRAM!G11:'OrgSkillLevelsForRAM'!G12)</f>
        <v>0</v>
      </c>
      <c r="F9" s="17" t="str">
        <f t="shared" si="0"/>
        <v>Novice</v>
      </c>
      <c r="G9" s="17">
        <f>MAX(OrgSkillLevelsForRAM!I11:'OrgSkillLevelsForRAM'!I12)</f>
        <v>0</v>
      </c>
      <c r="H9" s="17" t="str">
        <f t="shared" si="1"/>
        <v>Novice</v>
      </c>
      <c r="I9" s="17" t="str">
        <f>IF(SkillLevelCounts!F9&gt;0,SkillLevelCounts!E9,"N/A")</f>
        <v>N/A</v>
      </c>
      <c r="J9" s="17" t="str">
        <f t="shared" si="9"/>
        <v>Not Scored</v>
      </c>
      <c r="K9" s="17" t="str">
        <f t="shared" si="2"/>
        <v>N/A</v>
      </c>
      <c r="L9" s="17" t="str">
        <f t="shared" si="10"/>
        <v>Not Scored</v>
      </c>
      <c r="M9" s="17" t="str">
        <f t="shared" si="3"/>
        <v>N/A</v>
      </c>
      <c r="N9" s="17" t="str">
        <f t="shared" si="4"/>
        <v>Not Scored</v>
      </c>
      <c r="O9" s="17">
        <f>SkillLevelCounts!F9</f>
        <v>0</v>
      </c>
      <c r="P9" s="17" t="str">
        <f>SkillLevelCounts!H9</f>
        <v>N/A</v>
      </c>
      <c r="Q9" s="17" t="str">
        <f t="shared" si="11"/>
        <v>Not Scored</v>
      </c>
      <c r="R9" s="39" t="str">
        <f t="shared" si="5"/>
        <v>N/A</v>
      </c>
      <c r="S9" s="20" t="str">
        <f t="shared" si="6"/>
        <v>Not Scored</v>
      </c>
      <c r="T9" s="39" t="str">
        <f t="shared" si="7"/>
        <v>N/A</v>
      </c>
      <c r="U9" s="20" t="str">
        <f t="shared" si="8"/>
        <v>Not Scored</v>
      </c>
    </row>
    <row r="10" spans="2:21" x14ac:dyDescent="0.75">
      <c r="B10" s="60"/>
      <c r="C10" s="6">
        <v>8</v>
      </c>
      <c r="D10" s="11" t="s">
        <v>29</v>
      </c>
      <c r="E10" s="17">
        <f>MAX(OrgSkillLevelsForRAM!G13:'OrgSkillLevelsForRAM'!G14)</f>
        <v>0</v>
      </c>
      <c r="F10" s="17" t="str">
        <f t="shared" si="0"/>
        <v>Novice</v>
      </c>
      <c r="G10" s="17">
        <f>MAX(OrgSkillLevelsForRAM!I13:'OrgSkillLevelsForRAM'!I14)</f>
        <v>0</v>
      </c>
      <c r="H10" s="17" t="str">
        <f t="shared" si="1"/>
        <v>Novice</v>
      </c>
      <c r="I10" s="17" t="str">
        <f>IF(SkillLevelCounts!F10&gt;0,SkillLevelCounts!E10,"N/A")</f>
        <v>N/A</v>
      </c>
      <c r="J10" s="17" t="str">
        <f t="shared" si="9"/>
        <v>Not Scored</v>
      </c>
      <c r="K10" s="17" t="str">
        <f t="shared" si="2"/>
        <v>N/A</v>
      </c>
      <c r="L10" s="17" t="str">
        <f t="shared" si="10"/>
        <v>Not Scored</v>
      </c>
      <c r="M10" s="17" t="str">
        <f t="shared" si="3"/>
        <v>N/A</v>
      </c>
      <c r="N10" s="17" t="str">
        <f t="shared" si="4"/>
        <v>Not Scored</v>
      </c>
      <c r="O10" s="17">
        <f>SkillLevelCounts!F10</f>
        <v>0</v>
      </c>
      <c r="P10" s="17" t="str">
        <f>SkillLevelCounts!H10</f>
        <v>N/A</v>
      </c>
      <c r="Q10" s="17" t="str">
        <f t="shared" si="11"/>
        <v>Not Scored</v>
      </c>
      <c r="R10" s="39" t="str">
        <f t="shared" si="5"/>
        <v>N/A</v>
      </c>
      <c r="S10" s="20" t="str">
        <f t="shared" si="6"/>
        <v>Not Scored</v>
      </c>
      <c r="T10" s="39" t="str">
        <f t="shared" si="7"/>
        <v>N/A</v>
      </c>
      <c r="U10" s="20" t="str">
        <f t="shared" si="8"/>
        <v>Not Scored</v>
      </c>
    </row>
    <row r="11" spans="2:21" x14ac:dyDescent="0.75">
      <c r="B11" s="60"/>
      <c r="C11" s="6">
        <v>9</v>
      </c>
      <c r="D11" s="11" t="s">
        <v>30</v>
      </c>
      <c r="E11" s="17">
        <f>MAX(OrgSkillLevelsForRAM!G15:'OrgSkillLevelsForRAM'!G16)</f>
        <v>0</v>
      </c>
      <c r="F11" s="17" t="str">
        <f t="shared" si="0"/>
        <v>Novice</v>
      </c>
      <c r="G11" s="17">
        <f>MAX(OrgSkillLevelsForRAM!I15:'OrgSkillLevelsForRAM'!I16)</f>
        <v>0</v>
      </c>
      <c r="H11" s="17" t="str">
        <f t="shared" si="1"/>
        <v>Novice</v>
      </c>
      <c r="I11" s="17" t="str">
        <f>IF(SkillLevelCounts!F11&gt;0,SkillLevelCounts!E11,"N/A")</f>
        <v>N/A</v>
      </c>
      <c r="J11" s="17" t="str">
        <f t="shared" si="9"/>
        <v>Not Scored</v>
      </c>
      <c r="K11" s="17" t="str">
        <f t="shared" si="2"/>
        <v>N/A</v>
      </c>
      <c r="L11" s="17" t="str">
        <f t="shared" si="10"/>
        <v>Not Scored</v>
      </c>
      <c r="M11" s="17" t="str">
        <f t="shared" si="3"/>
        <v>N/A</v>
      </c>
      <c r="N11" s="17" t="str">
        <f t="shared" si="4"/>
        <v>Not Scored</v>
      </c>
      <c r="O11" s="17">
        <f>SkillLevelCounts!F11</f>
        <v>0</v>
      </c>
      <c r="P11" s="17" t="str">
        <f>SkillLevelCounts!H11</f>
        <v>N/A</v>
      </c>
      <c r="Q11" s="17" t="str">
        <f t="shared" si="11"/>
        <v>Not Scored</v>
      </c>
      <c r="R11" s="39" t="str">
        <f t="shared" si="5"/>
        <v>N/A</v>
      </c>
      <c r="S11" s="20" t="str">
        <f t="shared" si="6"/>
        <v>Not Scored</v>
      </c>
      <c r="T11" s="39" t="str">
        <f t="shared" si="7"/>
        <v>N/A</v>
      </c>
      <c r="U11" s="20" t="str">
        <f t="shared" si="8"/>
        <v>Not Scored</v>
      </c>
    </row>
    <row r="12" spans="2:21" x14ac:dyDescent="0.75">
      <c r="B12" s="60"/>
      <c r="C12" s="6">
        <v>10</v>
      </c>
      <c r="D12" s="11" t="s">
        <v>31</v>
      </c>
      <c r="E12" s="17">
        <f>MAX(OrgSkillLevelsForRAM!G17:'OrgSkillLevelsForRAM'!G18)</f>
        <v>0</v>
      </c>
      <c r="F12" s="17" t="str">
        <f t="shared" si="0"/>
        <v>Novice</v>
      </c>
      <c r="G12" s="17">
        <f>MAX(OrgSkillLevelsForRAM!I17:'OrgSkillLevelsForRAM'!I18)</f>
        <v>0</v>
      </c>
      <c r="H12" s="17" t="str">
        <f t="shared" si="1"/>
        <v>Novice</v>
      </c>
      <c r="I12" s="17" t="str">
        <f>IF(SkillLevelCounts!F12&gt;0,SkillLevelCounts!E12,"N/A")</f>
        <v>N/A</v>
      </c>
      <c r="J12" s="17" t="str">
        <f t="shared" si="9"/>
        <v>Not Scored</v>
      </c>
      <c r="K12" s="17" t="str">
        <f t="shared" si="2"/>
        <v>N/A</v>
      </c>
      <c r="L12" s="17" t="str">
        <f t="shared" si="10"/>
        <v>Not Scored</v>
      </c>
      <c r="M12" s="17" t="str">
        <f t="shared" si="3"/>
        <v>N/A</v>
      </c>
      <c r="N12" s="17" t="str">
        <f t="shared" si="4"/>
        <v>Not Scored</v>
      </c>
      <c r="O12" s="17">
        <f>SkillLevelCounts!F12</f>
        <v>0</v>
      </c>
      <c r="P12" s="17" t="str">
        <f>SkillLevelCounts!H12</f>
        <v>N/A</v>
      </c>
      <c r="Q12" s="17" t="str">
        <f t="shared" si="11"/>
        <v>Not Scored</v>
      </c>
      <c r="R12" s="39" t="str">
        <f t="shared" si="5"/>
        <v>N/A</v>
      </c>
      <c r="S12" s="20" t="str">
        <f t="shared" si="6"/>
        <v>Not Scored</v>
      </c>
      <c r="T12" s="39" t="str">
        <f t="shared" si="7"/>
        <v>N/A</v>
      </c>
      <c r="U12" s="20" t="str">
        <f t="shared" si="8"/>
        <v>Not Scored</v>
      </c>
    </row>
    <row r="13" spans="2:21" x14ac:dyDescent="0.75">
      <c r="B13" s="60"/>
      <c r="C13" s="6">
        <v>11</v>
      </c>
      <c r="D13" s="11" t="s">
        <v>32</v>
      </c>
      <c r="E13" s="17">
        <f>OrgSkillLevelsForRAM!G19</f>
        <v>0</v>
      </c>
      <c r="F13" s="17" t="str">
        <f t="shared" si="0"/>
        <v>Novice</v>
      </c>
      <c r="G13" s="17">
        <f>OrgSkillLevelsForRAM!I19</f>
        <v>0</v>
      </c>
      <c r="H13" s="17" t="str">
        <f t="shared" si="1"/>
        <v>Novice</v>
      </c>
      <c r="I13" s="17" t="str">
        <f>IF(SkillLevelCounts!F13&gt;0,SkillLevelCounts!E13,"N/A")</f>
        <v>N/A</v>
      </c>
      <c r="J13" s="17" t="str">
        <f t="shared" si="9"/>
        <v>Not Scored</v>
      </c>
      <c r="K13" s="17" t="str">
        <f t="shared" si="2"/>
        <v>N/A</v>
      </c>
      <c r="L13" s="17" t="str">
        <f t="shared" si="10"/>
        <v>Not Scored</v>
      </c>
      <c r="M13" s="17" t="str">
        <f t="shared" si="3"/>
        <v>N/A</v>
      </c>
      <c r="N13" s="17" t="str">
        <f t="shared" si="4"/>
        <v>Not Scored</v>
      </c>
      <c r="O13" s="17">
        <f>SkillLevelCounts!F13</f>
        <v>0</v>
      </c>
      <c r="P13" s="17" t="str">
        <f>SkillLevelCounts!H13</f>
        <v>N/A</v>
      </c>
      <c r="Q13" s="17" t="str">
        <f t="shared" si="11"/>
        <v>Not Scored</v>
      </c>
      <c r="R13" s="39" t="str">
        <f t="shared" si="5"/>
        <v>N/A</v>
      </c>
      <c r="S13" s="20" t="str">
        <f t="shared" si="6"/>
        <v>Not Scored</v>
      </c>
      <c r="T13" s="39" t="str">
        <f t="shared" si="7"/>
        <v>N/A</v>
      </c>
      <c r="U13" s="20" t="str">
        <f t="shared" si="8"/>
        <v>Not Scored</v>
      </c>
    </row>
    <row r="14" spans="2:21" x14ac:dyDescent="0.75">
      <c r="B14" s="60"/>
      <c r="C14" s="6">
        <v>12</v>
      </c>
      <c r="D14" s="11" t="s">
        <v>33</v>
      </c>
      <c r="E14" s="17">
        <f>MAX(OrgSkillLevelsForRAM!G20:'OrgSkillLevelsForRAM'!G21)</f>
        <v>0</v>
      </c>
      <c r="F14" s="17" t="str">
        <f t="shared" si="0"/>
        <v>Novice</v>
      </c>
      <c r="G14" s="17">
        <f>MAX(OrgSkillLevelsForRAM!I20:'OrgSkillLevelsForRAM'!I21)</f>
        <v>0</v>
      </c>
      <c r="H14" s="17" t="str">
        <f t="shared" si="1"/>
        <v>Novice</v>
      </c>
      <c r="I14" s="17" t="str">
        <f>IF(SkillLevelCounts!F14&gt;0,SkillLevelCounts!E14,"N/A")</f>
        <v>N/A</v>
      </c>
      <c r="J14" s="17" t="str">
        <f t="shared" si="9"/>
        <v>Not Scored</v>
      </c>
      <c r="K14" s="17" t="str">
        <f t="shared" si="2"/>
        <v>N/A</v>
      </c>
      <c r="L14" s="17" t="str">
        <f t="shared" si="10"/>
        <v>Not Scored</v>
      </c>
      <c r="M14" s="17" t="str">
        <f t="shared" si="3"/>
        <v>N/A</v>
      </c>
      <c r="N14" s="17" t="str">
        <f t="shared" si="4"/>
        <v>Not Scored</v>
      </c>
      <c r="O14" s="17">
        <f>SkillLevelCounts!F14</f>
        <v>0</v>
      </c>
      <c r="P14" s="17" t="str">
        <f>SkillLevelCounts!H14</f>
        <v>N/A</v>
      </c>
      <c r="Q14" s="17" t="str">
        <f t="shared" si="11"/>
        <v>Not Scored</v>
      </c>
      <c r="R14" s="39" t="str">
        <f t="shared" si="5"/>
        <v>N/A</v>
      </c>
      <c r="S14" s="20" t="str">
        <f t="shared" si="6"/>
        <v>Not Scored</v>
      </c>
      <c r="T14" s="39" t="str">
        <f t="shared" si="7"/>
        <v>N/A</v>
      </c>
      <c r="U14" s="20" t="str">
        <f t="shared" si="8"/>
        <v>Not Scored</v>
      </c>
    </row>
    <row r="15" spans="2:21" x14ac:dyDescent="0.75">
      <c r="B15" s="60"/>
      <c r="C15" s="6">
        <v>13</v>
      </c>
      <c r="D15" s="11" t="s">
        <v>34</v>
      </c>
      <c r="E15" s="17">
        <f>MAX(OrgSkillLevelsForRAM!G22:'OrgSkillLevelsForRAM'!G23)</f>
        <v>0</v>
      </c>
      <c r="F15" s="17" t="str">
        <f t="shared" si="0"/>
        <v>Novice</v>
      </c>
      <c r="G15" s="17">
        <f>MAX(OrgSkillLevelsForRAM!I22:'OrgSkillLevelsForRAM'!I23)</f>
        <v>0</v>
      </c>
      <c r="H15" s="17" t="str">
        <f t="shared" si="1"/>
        <v>Novice</v>
      </c>
      <c r="I15" s="17" t="str">
        <f>IF(SkillLevelCounts!F15&gt;0,SkillLevelCounts!E15,"N/A")</f>
        <v>N/A</v>
      </c>
      <c r="J15" s="17" t="str">
        <f t="shared" si="9"/>
        <v>Not Scored</v>
      </c>
      <c r="K15" s="17" t="str">
        <f t="shared" si="2"/>
        <v>N/A</v>
      </c>
      <c r="L15" s="17" t="str">
        <f t="shared" si="10"/>
        <v>Not Scored</v>
      </c>
      <c r="M15" s="17" t="str">
        <f t="shared" si="3"/>
        <v>N/A</v>
      </c>
      <c r="N15" s="17" t="str">
        <f t="shared" si="4"/>
        <v>Not Scored</v>
      </c>
      <c r="O15" s="17">
        <f>SkillLevelCounts!F15</f>
        <v>0</v>
      </c>
      <c r="P15" s="17" t="str">
        <f>SkillLevelCounts!H15</f>
        <v>N/A</v>
      </c>
      <c r="Q15" s="17" t="str">
        <f t="shared" si="11"/>
        <v>Not Scored</v>
      </c>
      <c r="R15" s="39" t="str">
        <f t="shared" si="5"/>
        <v>N/A</v>
      </c>
      <c r="S15" s="20" t="str">
        <f t="shared" si="6"/>
        <v>Not Scored</v>
      </c>
      <c r="T15" s="39" t="str">
        <f t="shared" si="7"/>
        <v>N/A</v>
      </c>
      <c r="U15" s="20" t="str">
        <f t="shared" si="8"/>
        <v>Not Scored</v>
      </c>
    </row>
    <row r="16" spans="2:21" x14ac:dyDescent="0.75">
      <c r="B16" s="61" t="s">
        <v>35</v>
      </c>
      <c r="C16" s="7">
        <v>14</v>
      </c>
      <c r="D16" s="12" t="s">
        <v>36</v>
      </c>
      <c r="E16" s="17">
        <f>MAX(OrgSkillLevelsForRAM!G24:'OrgSkillLevelsForRAM'!G25)</f>
        <v>0</v>
      </c>
      <c r="F16" s="17" t="str">
        <f t="shared" si="0"/>
        <v>Novice</v>
      </c>
      <c r="G16" s="17">
        <f>MAX(OrgSkillLevelsForRAM!I24:'OrgSkillLevelsForRAM'!I25)</f>
        <v>0</v>
      </c>
      <c r="H16" s="17" t="str">
        <f t="shared" si="1"/>
        <v>Novice</v>
      </c>
      <c r="I16" s="17" t="str">
        <f>IF(SkillLevelCounts!F16&gt;0,SkillLevelCounts!E16,"N/A")</f>
        <v>N/A</v>
      </c>
      <c r="J16" s="17" t="str">
        <f t="shared" si="9"/>
        <v>Not Scored</v>
      </c>
      <c r="K16" s="17" t="str">
        <f t="shared" si="2"/>
        <v>N/A</v>
      </c>
      <c r="L16" s="17" t="str">
        <f t="shared" si="10"/>
        <v>Not Scored</v>
      </c>
      <c r="M16" s="17" t="str">
        <f t="shared" si="3"/>
        <v>N/A</v>
      </c>
      <c r="N16" s="17" t="str">
        <f t="shared" si="4"/>
        <v>Not Scored</v>
      </c>
      <c r="O16" s="17">
        <f>SkillLevelCounts!F16</f>
        <v>0</v>
      </c>
      <c r="P16" s="17" t="str">
        <f>SkillLevelCounts!H16</f>
        <v>N/A</v>
      </c>
      <c r="Q16" s="17" t="str">
        <f t="shared" si="11"/>
        <v>Not Scored</v>
      </c>
      <c r="R16" s="39" t="str">
        <f t="shared" si="5"/>
        <v>N/A</v>
      </c>
      <c r="S16" s="20" t="str">
        <f t="shared" si="6"/>
        <v>Not Scored</v>
      </c>
      <c r="T16" s="39" t="str">
        <f t="shared" si="7"/>
        <v>N/A</v>
      </c>
      <c r="U16" s="20" t="str">
        <f t="shared" si="8"/>
        <v>Not Scored</v>
      </c>
    </row>
    <row r="17" spans="2:21" x14ac:dyDescent="0.75">
      <c r="B17" s="61"/>
      <c r="C17" s="7">
        <v>15</v>
      </c>
      <c r="D17" s="12" t="s">
        <v>235</v>
      </c>
      <c r="E17" s="17">
        <f>MAX(OrgSkillLevelsForRAM!G26:'OrgSkillLevelsForRAM'!G27)</f>
        <v>0</v>
      </c>
      <c r="F17" s="17" t="str">
        <f t="shared" si="0"/>
        <v>Novice</v>
      </c>
      <c r="G17" s="17">
        <f>MAX(OrgSkillLevelsForRAM!I26:'OrgSkillLevelsForRAM'!I27)</f>
        <v>0</v>
      </c>
      <c r="H17" s="17" t="str">
        <f t="shared" si="1"/>
        <v>Novice</v>
      </c>
      <c r="I17" s="17" t="str">
        <f>IF(SkillLevelCounts!F17&gt;0,SkillLevelCounts!E17,"N/A")</f>
        <v>N/A</v>
      </c>
      <c r="J17" s="17" t="str">
        <f t="shared" si="9"/>
        <v>Not Scored</v>
      </c>
      <c r="K17" s="17" t="str">
        <f t="shared" si="2"/>
        <v>N/A</v>
      </c>
      <c r="L17" s="17" t="str">
        <f t="shared" si="10"/>
        <v>Not Scored</v>
      </c>
      <c r="M17" s="17" t="str">
        <f t="shared" si="3"/>
        <v>N/A</v>
      </c>
      <c r="N17" s="17" t="str">
        <f t="shared" si="4"/>
        <v>Not Scored</v>
      </c>
      <c r="O17" s="17">
        <f>SkillLevelCounts!F17</f>
        <v>0</v>
      </c>
      <c r="P17" s="17" t="str">
        <f>SkillLevelCounts!H17</f>
        <v>N/A</v>
      </c>
      <c r="Q17" s="17" t="str">
        <f t="shared" ref="Q17" si="12">IF(P17="N/A","Not Scored",IF(P17=4,"Expert",IF(P17&gt;=3,"Advanced",IF(P17&gt;=2,"Intermediate",IF(P17&gt;=1,"Beginner",IF(P17&gt;=0,"Novice",""))))))</f>
        <v>Not Scored</v>
      </c>
      <c r="R17" s="39" t="str">
        <f t="shared" ref="R17" si="13">IF(P17="N/A","N/A",E17-P17)</f>
        <v>N/A</v>
      </c>
      <c r="S17" s="20" t="str">
        <f t="shared" ref="S17" si="14">IF(R17&lt;=0,"No Gap",IF(R17&lt;=1,"1 Level",IF(R17&lt;=2,"2 Levels",IF(R17&lt;=3,"3 Levels",IF(R17&lt;=4,"4 Levels","Not Scored")))))</f>
        <v>Not Scored</v>
      </c>
      <c r="T17" s="39" t="str">
        <f t="shared" ref="T17" si="15">IF(P17="N/A","N/A",G17-P17)</f>
        <v>N/A</v>
      </c>
      <c r="U17" s="20" t="str">
        <f t="shared" ref="U17" si="16">IF(T17&lt;=0,"No Gap",IF(T17&lt;=1,"1 Level",IF(T17&lt;=2,"2 Levels",IF(T17&lt;=3,"3 Levels",IF(T17&lt;=4,"4 Levels","Not Scored")))))</f>
        <v>Not Scored</v>
      </c>
    </row>
    <row r="18" spans="2:21" x14ac:dyDescent="0.75">
      <c r="B18" s="61"/>
      <c r="C18" s="7">
        <v>16</v>
      </c>
      <c r="D18" s="12" t="s">
        <v>37</v>
      </c>
      <c r="E18" s="17">
        <f>OrgSkillLevelsForRAM!G28</f>
        <v>0</v>
      </c>
      <c r="F18" s="17" t="str">
        <f t="shared" si="0"/>
        <v>Novice</v>
      </c>
      <c r="G18" s="17">
        <f>OrgSkillLevelsForRAM!I28</f>
        <v>0</v>
      </c>
      <c r="H18" s="17" t="str">
        <f t="shared" si="1"/>
        <v>Novice</v>
      </c>
      <c r="I18" s="17" t="str">
        <f>IF(SkillLevelCounts!F18&gt;0,SkillLevelCounts!E18,"N/A")</f>
        <v>N/A</v>
      </c>
      <c r="J18" s="17" t="str">
        <f t="shared" si="9"/>
        <v>Not Scored</v>
      </c>
      <c r="K18" s="17" t="str">
        <f t="shared" si="2"/>
        <v>N/A</v>
      </c>
      <c r="L18" s="17" t="str">
        <f t="shared" si="10"/>
        <v>Not Scored</v>
      </c>
      <c r="M18" s="17" t="str">
        <f t="shared" si="3"/>
        <v>N/A</v>
      </c>
      <c r="N18" s="17" t="str">
        <f t="shared" si="4"/>
        <v>Not Scored</v>
      </c>
      <c r="O18" s="17">
        <f>SkillLevelCounts!F18</f>
        <v>0</v>
      </c>
      <c r="P18" s="17" t="str">
        <f>SkillLevelCounts!H18</f>
        <v>N/A</v>
      </c>
      <c r="Q18" s="17" t="str">
        <f t="shared" si="11"/>
        <v>Not Scored</v>
      </c>
      <c r="R18" s="39" t="str">
        <f t="shared" si="5"/>
        <v>N/A</v>
      </c>
      <c r="S18" s="20" t="str">
        <f t="shared" si="6"/>
        <v>Not Scored</v>
      </c>
      <c r="T18" s="39" t="str">
        <f t="shared" si="7"/>
        <v>N/A</v>
      </c>
      <c r="U18" s="20" t="str">
        <f t="shared" si="8"/>
        <v>Not Scored</v>
      </c>
    </row>
    <row r="19" spans="2:21" x14ac:dyDescent="0.75">
      <c r="B19" s="61"/>
      <c r="C19" s="7">
        <v>17</v>
      </c>
      <c r="D19" s="12" t="s">
        <v>38</v>
      </c>
      <c r="E19" s="17">
        <f>OrgSkillLevelsForRAM!G29</f>
        <v>0</v>
      </c>
      <c r="F19" s="17" t="str">
        <f t="shared" si="0"/>
        <v>Novice</v>
      </c>
      <c r="G19" s="17">
        <f>OrgSkillLevelsForRAM!I29</f>
        <v>0</v>
      </c>
      <c r="H19" s="17" t="str">
        <f t="shared" si="1"/>
        <v>Novice</v>
      </c>
      <c r="I19" s="17" t="str">
        <f>IF(SkillLevelCounts!F19&gt;0,SkillLevelCounts!E19,"N/A")</f>
        <v>N/A</v>
      </c>
      <c r="J19" s="17" t="str">
        <f t="shared" si="9"/>
        <v>Not Scored</v>
      </c>
      <c r="K19" s="17" t="str">
        <f t="shared" si="2"/>
        <v>N/A</v>
      </c>
      <c r="L19" s="17" t="str">
        <f t="shared" si="10"/>
        <v>Not Scored</v>
      </c>
      <c r="M19" s="17" t="str">
        <f t="shared" si="3"/>
        <v>N/A</v>
      </c>
      <c r="N19" s="17" t="str">
        <f t="shared" si="4"/>
        <v>Not Scored</v>
      </c>
      <c r="O19" s="17">
        <f>SkillLevelCounts!F19</f>
        <v>0</v>
      </c>
      <c r="P19" s="17" t="str">
        <f>SkillLevelCounts!H19</f>
        <v>N/A</v>
      </c>
      <c r="Q19" s="17" t="str">
        <f t="shared" si="11"/>
        <v>Not Scored</v>
      </c>
      <c r="R19" s="39" t="str">
        <f t="shared" si="5"/>
        <v>N/A</v>
      </c>
      <c r="S19" s="20" t="str">
        <f t="shared" si="6"/>
        <v>Not Scored</v>
      </c>
      <c r="T19" s="39" t="str">
        <f t="shared" si="7"/>
        <v>N/A</v>
      </c>
      <c r="U19" s="20" t="str">
        <f t="shared" si="8"/>
        <v>Not Scored</v>
      </c>
    </row>
    <row r="20" spans="2:21" x14ac:dyDescent="0.75">
      <c r="B20" s="61"/>
      <c r="C20" s="7">
        <v>18</v>
      </c>
      <c r="D20" s="12" t="s">
        <v>39</v>
      </c>
      <c r="E20" s="17">
        <f>OrgSkillLevelsForRAM!G30</f>
        <v>0</v>
      </c>
      <c r="F20" s="17" t="str">
        <f t="shared" si="0"/>
        <v>Novice</v>
      </c>
      <c r="G20" s="17">
        <f>OrgSkillLevelsForRAM!I30</f>
        <v>0</v>
      </c>
      <c r="H20" s="17" t="str">
        <f t="shared" si="1"/>
        <v>Novice</v>
      </c>
      <c r="I20" s="17" t="str">
        <f>IF(SkillLevelCounts!F20&gt;0,SkillLevelCounts!E20,"N/A")</f>
        <v>N/A</v>
      </c>
      <c r="J20" s="17" t="str">
        <f t="shared" si="9"/>
        <v>Not Scored</v>
      </c>
      <c r="K20" s="17" t="str">
        <f t="shared" si="2"/>
        <v>N/A</v>
      </c>
      <c r="L20" s="17" t="str">
        <f t="shared" si="10"/>
        <v>Not Scored</v>
      </c>
      <c r="M20" s="17" t="str">
        <f t="shared" si="3"/>
        <v>N/A</v>
      </c>
      <c r="N20" s="17" t="str">
        <f t="shared" si="4"/>
        <v>Not Scored</v>
      </c>
      <c r="O20" s="17">
        <f>SkillLevelCounts!F20</f>
        <v>0</v>
      </c>
      <c r="P20" s="17" t="str">
        <f>SkillLevelCounts!H20</f>
        <v>N/A</v>
      </c>
      <c r="Q20" s="17" t="str">
        <f t="shared" si="11"/>
        <v>Not Scored</v>
      </c>
      <c r="R20" s="39" t="str">
        <f t="shared" si="5"/>
        <v>N/A</v>
      </c>
      <c r="S20" s="20" t="str">
        <f t="shared" si="6"/>
        <v>Not Scored</v>
      </c>
      <c r="T20" s="39" t="str">
        <f t="shared" si="7"/>
        <v>N/A</v>
      </c>
      <c r="U20" s="20" t="str">
        <f t="shared" si="8"/>
        <v>Not Scored</v>
      </c>
    </row>
    <row r="21" spans="2:21" x14ac:dyDescent="0.75">
      <c r="B21" s="61"/>
      <c r="C21" s="7">
        <v>19</v>
      </c>
      <c r="D21" s="12" t="s">
        <v>40</v>
      </c>
      <c r="E21" s="17">
        <f>MAX(OrgSkillLevelsForRAM!G31:'OrgSkillLevelsForRAM'!G32)</f>
        <v>0</v>
      </c>
      <c r="F21" s="17" t="str">
        <f t="shared" si="0"/>
        <v>Novice</v>
      </c>
      <c r="G21" s="17">
        <f>MAX(OrgSkillLevelsForRAM!I31:'OrgSkillLevelsForRAM'!I32)</f>
        <v>0</v>
      </c>
      <c r="H21" s="17" t="str">
        <f t="shared" si="1"/>
        <v>Novice</v>
      </c>
      <c r="I21" s="17" t="str">
        <f>IF(SkillLevelCounts!F21&gt;0,SkillLevelCounts!E21,"N/A")</f>
        <v>N/A</v>
      </c>
      <c r="J21" s="17" t="str">
        <f t="shared" si="9"/>
        <v>Not Scored</v>
      </c>
      <c r="K21" s="17" t="str">
        <f t="shared" si="2"/>
        <v>N/A</v>
      </c>
      <c r="L21" s="17" t="str">
        <f t="shared" si="10"/>
        <v>Not Scored</v>
      </c>
      <c r="M21" s="17" t="str">
        <f t="shared" si="3"/>
        <v>N/A</v>
      </c>
      <c r="N21" s="17" t="str">
        <f t="shared" si="4"/>
        <v>Not Scored</v>
      </c>
      <c r="O21" s="17">
        <f>SkillLevelCounts!F21</f>
        <v>0</v>
      </c>
      <c r="P21" s="17" t="str">
        <f>SkillLevelCounts!H21</f>
        <v>N/A</v>
      </c>
      <c r="Q21" s="17" t="str">
        <f t="shared" si="11"/>
        <v>Not Scored</v>
      </c>
      <c r="R21" s="39" t="str">
        <f t="shared" si="5"/>
        <v>N/A</v>
      </c>
      <c r="S21" s="20" t="str">
        <f t="shared" si="6"/>
        <v>Not Scored</v>
      </c>
      <c r="T21" s="39" t="str">
        <f t="shared" si="7"/>
        <v>N/A</v>
      </c>
      <c r="U21" s="20" t="str">
        <f t="shared" si="8"/>
        <v>Not Scored</v>
      </c>
    </row>
    <row r="22" spans="2:21" x14ac:dyDescent="0.75">
      <c r="B22" s="62" t="s">
        <v>41</v>
      </c>
      <c r="C22" s="8">
        <v>20</v>
      </c>
      <c r="D22" s="13" t="s">
        <v>42</v>
      </c>
      <c r="E22" s="17">
        <f>OrgSkillLevelsForRAM!G33</f>
        <v>0</v>
      </c>
      <c r="F22" s="17" t="str">
        <f t="shared" si="0"/>
        <v>Novice</v>
      </c>
      <c r="G22" s="17">
        <f>OrgSkillLevelsForRAM!I33</f>
        <v>0</v>
      </c>
      <c r="H22" s="17" t="str">
        <f t="shared" si="1"/>
        <v>Novice</v>
      </c>
      <c r="I22" s="17" t="str">
        <f>IF(SkillLevelCounts!F22&gt;0,SkillLevelCounts!E22,"N/A")</f>
        <v>N/A</v>
      </c>
      <c r="J22" s="17" t="str">
        <f t="shared" si="9"/>
        <v>Not Scored</v>
      </c>
      <c r="K22" s="17" t="str">
        <f t="shared" si="2"/>
        <v>N/A</v>
      </c>
      <c r="L22" s="17" t="str">
        <f t="shared" si="10"/>
        <v>Not Scored</v>
      </c>
      <c r="M22" s="17" t="str">
        <f t="shared" si="3"/>
        <v>N/A</v>
      </c>
      <c r="N22" s="17" t="str">
        <f t="shared" si="4"/>
        <v>Not Scored</v>
      </c>
      <c r="O22" s="17">
        <f>SkillLevelCounts!F22</f>
        <v>0</v>
      </c>
      <c r="P22" s="17" t="str">
        <f>SkillLevelCounts!H22</f>
        <v>N/A</v>
      </c>
      <c r="Q22" s="17" t="str">
        <f t="shared" si="11"/>
        <v>Not Scored</v>
      </c>
      <c r="R22" s="39" t="str">
        <f t="shared" si="5"/>
        <v>N/A</v>
      </c>
      <c r="S22" s="20" t="str">
        <f t="shared" si="6"/>
        <v>Not Scored</v>
      </c>
      <c r="T22" s="39" t="str">
        <f t="shared" si="7"/>
        <v>N/A</v>
      </c>
      <c r="U22" s="20" t="str">
        <f t="shared" si="8"/>
        <v>Not Scored</v>
      </c>
    </row>
    <row r="23" spans="2:21" x14ac:dyDescent="0.75">
      <c r="B23" s="62"/>
      <c r="C23" s="8">
        <v>21</v>
      </c>
      <c r="D23" s="13" t="s">
        <v>43</v>
      </c>
      <c r="E23" s="17">
        <f>OrgSkillLevelsForRAM!G34</f>
        <v>0</v>
      </c>
      <c r="F23" s="17" t="str">
        <f t="shared" si="0"/>
        <v>Novice</v>
      </c>
      <c r="G23" s="17">
        <f>OrgSkillLevelsForRAM!I34</f>
        <v>0</v>
      </c>
      <c r="H23" s="17" t="str">
        <f t="shared" si="1"/>
        <v>Novice</v>
      </c>
      <c r="I23" s="17" t="str">
        <f>IF(SkillLevelCounts!F23&gt;0,SkillLevelCounts!E23,"N/A")</f>
        <v>N/A</v>
      </c>
      <c r="J23" s="17" t="str">
        <f t="shared" si="9"/>
        <v>Not Scored</v>
      </c>
      <c r="K23" s="17" t="str">
        <f t="shared" si="2"/>
        <v>N/A</v>
      </c>
      <c r="L23" s="17" t="str">
        <f t="shared" si="10"/>
        <v>Not Scored</v>
      </c>
      <c r="M23" s="17" t="str">
        <f t="shared" si="3"/>
        <v>N/A</v>
      </c>
      <c r="N23" s="17" t="str">
        <f t="shared" si="4"/>
        <v>Not Scored</v>
      </c>
      <c r="O23" s="17">
        <f>SkillLevelCounts!F23</f>
        <v>0</v>
      </c>
      <c r="P23" s="17" t="str">
        <f>SkillLevelCounts!H23</f>
        <v>N/A</v>
      </c>
      <c r="Q23" s="17" t="str">
        <f t="shared" si="11"/>
        <v>Not Scored</v>
      </c>
      <c r="R23" s="39" t="str">
        <f t="shared" si="5"/>
        <v>N/A</v>
      </c>
      <c r="S23" s="20" t="str">
        <f t="shared" si="6"/>
        <v>Not Scored</v>
      </c>
      <c r="T23" s="39" t="str">
        <f t="shared" si="7"/>
        <v>N/A</v>
      </c>
      <c r="U23" s="20" t="str">
        <f t="shared" si="8"/>
        <v>Not Scored</v>
      </c>
    </row>
    <row r="24" spans="2:21" x14ac:dyDescent="0.75">
      <c r="B24" s="62"/>
      <c r="C24" s="8">
        <v>22</v>
      </c>
      <c r="D24" s="13" t="s">
        <v>44</v>
      </c>
      <c r="E24" s="17">
        <f>MAX(OrgSkillLevelsForRAM!G35:'OrgSkillLevelsForRAM'!G37)</f>
        <v>0</v>
      </c>
      <c r="F24" s="17" t="str">
        <f t="shared" si="0"/>
        <v>Novice</v>
      </c>
      <c r="G24" s="17">
        <f>MAX(OrgSkillLevelsForRAM!I35:'OrgSkillLevelsForRAM'!I37)</f>
        <v>0</v>
      </c>
      <c r="H24" s="17" t="str">
        <f t="shared" si="1"/>
        <v>Novice</v>
      </c>
      <c r="I24" s="17" t="str">
        <f>IF(SkillLevelCounts!F24&gt;0,SkillLevelCounts!E24,"N/A")</f>
        <v>N/A</v>
      </c>
      <c r="J24" s="17" t="str">
        <f t="shared" si="9"/>
        <v>Not Scored</v>
      </c>
      <c r="K24" s="17" t="str">
        <f t="shared" si="2"/>
        <v>N/A</v>
      </c>
      <c r="L24" s="17" t="str">
        <f t="shared" si="10"/>
        <v>Not Scored</v>
      </c>
      <c r="M24" s="17" t="str">
        <f t="shared" si="3"/>
        <v>N/A</v>
      </c>
      <c r="N24" s="17" t="str">
        <f t="shared" si="4"/>
        <v>Not Scored</v>
      </c>
      <c r="O24" s="17">
        <f>SkillLevelCounts!F24</f>
        <v>0</v>
      </c>
      <c r="P24" s="17" t="str">
        <f>SkillLevelCounts!H24</f>
        <v>N/A</v>
      </c>
      <c r="Q24" s="17" t="str">
        <f t="shared" si="11"/>
        <v>Not Scored</v>
      </c>
      <c r="R24" s="39" t="str">
        <f t="shared" si="5"/>
        <v>N/A</v>
      </c>
      <c r="S24" s="20" t="str">
        <f t="shared" si="6"/>
        <v>Not Scored</v>
      </c>
      <c r="T24" s="39" t="str">
        <f t="shared" si="7"/>
        <v>N/A</v>
      </c>
      <c r="U24" s="20" t="str">
        <f t="shared" si="8"/>
        <v>Not Scored</v>
      </c>
    </row>
    <row r="25" spans="2:21" x14ac:dyDescent="0.75">
      <c r="B25" s="62"/>
      <c r="C25" s="8">
        <v>23</v>
      </c>
      <c r="D25" s="13" t="s">
        <v>45</v>
      </c>
      <c r="E25" s="17">
        <f>MAX(OrgSkillLevelsForRAM!G38:'OrgSkillLevelsForRAM'!G40)</f>
        <v>0</v>
      </c>
      <c r="F25" s="17" t="str">
        <f t="shared" si="0"/>
        <v>Novice</v>
      </c>
      <c r="G25" s="17">
        <f>MAX(OrgSkillLevelsForRAM!I38:'OrgSkillLevelsForRAM'!I40)</f>
        <v>0</v>
      </c>
      <c r="H25" s="17" t="str">
        <f t="shared" si="1"/>
        <v>Novice</v>
      </c>
      <c r="I25" s="17" t="str">
        <f>IF(SkillLevelCounts!F25&gt;0,SkillLevelCounts!E25,"N/A")</f>
        <v>N/A</v>
      </c>
      <c r="J25" s="17" t="str">
        <f t="shared" si="9"/>
        <v>Not Scored</v>
      </c>
      <c r="K25" s="17" t="str">
        <f t="shared" si="2"/>
        <v>N/A</v>
      </c>
      <c r="L25" s="17" t="str">
        <f t="shared" si="10"/>
        <v>Not Scored</v>
      </c>
      <c r="M25" s="17" t="str">
        <f t="shared" si="3"/>
        <v>N/A</v>
      </c>
      <c r="N25" s="17" t="str">
        <f t="shared" si="4"/>
        <v>Not Scored</v>
      </c>
      <c r="O25" s="17">
        <f>SkillLevelCounts!F25</f>
        <v>0</v>
      </c>
      <c r="P25" s="17" t="str">
        <f>SkillLevelCounts!H25</f>
        <v>N/A</v>
      </c>
      <c r="Q25" s="17" t="str">
        <f t="shared" si="11"/>
        <v>Not Scored</v>
      </c>
      <c r="R25" s="39" t="str">
        <f t="shared" si="5"/>
        <v>N/A</v>
      </c>
      <c r="S25" s="20" t="str">
        <f t="shared" si="6"/>
        <v>Not Scored</v>
      </c>
      <c r="T25" s="39" t="str">
        <f t="shared" si="7"/>
        <v>N/A</v>
      </c>
      <c r="U25" s="20" t="str">
        <f t="shared" si="8"/>
        <v>Not Scored</v>
      </c>
    </row>
    <row r="26" spans="2:21" ht="15" customHeight="1" x14ac:dyDescent="0.75">
      <c r="B26" s="66" t="s">
        <v>46</v>
      </c>
      <c r="C26" s="9">
        <v>24</v>
      </c>
      <c r="D26" s="14" t="s">
        <v>47</v>
      </c>
      <c r="E26" s="17">
        <f>OrgSkillLevelsForRAM!G41</f>
        <v>0</v>
      </c>
      <c r="F26" s="17" t="str">
        <f t="shared" si="0"/>
        <v>Novice</v>
      </c>
      <c r="G26" s="17">
        <f>OrgSkillLevelsForRAM!I41</f>
        <v>0</v>
      </c>
      <c r="H26" s="17" t="str">
        <f t="shared" si="1"/>
        <v>Novice</v>
      </c>
      <c r="I26" s="17" t="str">
        <f>IF(SkillLevelCounts!F26&gt;0,SkillLevelCounts!E26,"N/A")</f>
        <v>N/A</v>
      </c>
      <c r="J26" s="17" t="str">
        <f t="shared" si="9"/>
        <v>Not Scored</v>
      </c>
      <c r="K26" s="17" t="str">
        <f t="shared" si="2"/>
        <v>N/A</v>
      </c>
      <c r="L26" s="17" t="str">
        <f t="shared" si="10"/>
        <v>Not Scored</v>
      </c>
      <c r="M26" s="17" t="str">
        <f t="shared" si="3"/>
        <v>N/A</v>
      </c>
      <c r="N26" s="17" t="str">
        <f t="shared" si="4"/>
        <v>Not Scored</v>
      </c>
      <c r="O26" s="17">
        <f>SkillLevelCounts!F26</f>
        <v>0</v>
      </c>
      <c r="P26" s="17" t="str">
        <f>SkillLevelCounts!H26</f>
        <v>N/A</v>
      </c>
      <c r="Q26" s="17" t="str">
        <f t="shared" si="11"/>
        <v>Not Scored</v>
      </c>
      <c r="R26" s="39" t="str">
        <f t="shared" si="5"/>
        <v>N/A</v>
      </c>
      <c r="S26" s="20" t="str">
        <f t="shared" si="6"/>
        <v>Not Scored</v>
      </c>
      <c r="T26" s="39" t="str">
        <f t="shared" si="7"/>
        <v>N/A</v>
      </c>
      <c r="U26" s="20" t="str">
        <f t="shared" si="8"/>
        <v>Not Scored</v>
      </c>
    </row>
    <row r="27" spans="2:21" x14ac:dyDescent="0.75">
      <c r="B27" s="66"/>
      <c r="C27" s="9">
        <v>25</v>
      </c>
      <c r="D27" s="14" t="s">
        <v>48</v>
      </c>
      <c r="E27" s="17">
        <f>OrgSkillLevelsForRAM!G42</f>
        <v>0</v>
      </c>
      <c r="F27" s="17" t="str">
        <f t="shared" si="0"/>
        <v>Novice</v>
      </c>
      <c r="G27" s="17">
        <f>OrgSkillLevelsForRAM!I42</f>
        <v>0</v>
      </c>
      <c r="H27" s="17" t="str">
        <f t="shared" si="1"/>
        <v>Novice</v>
      </c>
      <c r="I27" s="17" t="str">
        <f>IF(SkillLevelCounts!F27&gt;0,SkillLevelCounts!E27,"N/A")</f>
        <v>N/A</v>
      </c>
      <c r="J27" s="17" t="str">
        <f t="shared" si="9"/>
        <v>Not Scored</v>
      </c>
      <c r="K27" s="17" t="str">
        <f t="shared" si="2"/>
        <v>N/A</v>
      </c>
      <c r="L27" s="17" t="str">
        <f t="shared" si="10"/>
        <v>Not Scored</v>
      </c>
      <c r="M27" s="17" t="str">
        <f t="shared" si="3"/>
        <v>N/A</v>
      </c>
      <c r="N27" s="17" t="str">
        <f t="shared" si="4"/>
        <v>Not Scored</v>
      </c>
      <c r="O27" s="17">
        <f>SkillLevelCounts!F27</f>
        <v>0</v>
      </c>
      <c r="P27" s="17" t="str">
        <f>SkillLevelCounts!H27</f>
        <v>N/A</v>
      </c>
      <c r="Q27" s="17" t="str">
        <f t="shared" si="11"/>
        <v>Not Scored</v>
      </c>
      <c r="R27" s="39" t="str">
        <f t="shared" si="5"/>
        <v>N/A</v>
      </c>
      <c r="S27" s="20" t="str">
        <f t="shared" si="6"/>
        <v>Not Scored</v>
      </c>
      <c r="T27" s="39" t="str">
        <f t="shared" si="7"/>
        <v>N/A</v>
      </c>
      <c r="U27" s="20" t="str">
        <f t="shared" si="8"/>
        <v>Not Scored</v>
      </c>
    </row>
    <row r="28" spans="2:21" x14ac:dyDescent="0.75">
      <c r="B28" s="66"/>
      <c r="C28" s="9">
        <v>26</v>
      </c>
      <c r="D28" s="14" t="s">
        <v>49</v>
      </c>
      <c r="E28" s="17">
        <f>MAX(OrgSkillLevelsForRAM!G43:'OrgSkillLevelsForRAM'!G44)</f>
        <v>0</v>
      </c>
      <c r="F28" s="17" t="str">
        <f t="shared" si="0"/>
        <v>Novice</v>
      </c>
      <c r="G28" s="17">
        <f>MAX(OrgSkillLevelsForRAM!I43:'OrgSkillLevelsForRAM'!I44)</f>
        <v>0</v>
      </c>
      <c r="H28" s="17" t="str">
        <f t="shared" si="1"/>
        <v>Novice</v>
      </c>
      <c r="I28" s="17" t="str">
        <f>IF(SkillLevelCounts!F28&gt;0,SkillLevelCounts!E28,"N/A")</f>
        <v>N/A</v>
      </c>
      <c r="J28" s="17" t="str">
        <f t="shared" si="9"/>
        <v>Not Scored</v>
      </c>
      <c r="K28" s="17" t="str">
        <f t="shared" si="2"/>
        <v>N/A</v>
      </c>
      <c r="L28" s="17" t="str">
        <f t="shared" si="10"/>
        <v>Not Scored</v>
      </c>
      <c r="M28" s="17" t="str">
        <f t="shared" si="3"/>
        <v>N/A</v>
      </c>
      <c r="N28" s="17" t="str">
        <f t="shared" si="4"/>
        <v>Not Scored</v>
      </c>
      <c r="O28" s="17">
        <f>SkillLevelCounts!F28</f>
        <v>0</v>
      </c>
      <c r="P28" s="17" t="str">
        <f>SkillLevelCounts!H28</f>
        <v>N/A</v>
      </c>
      <c r="Q28" s="17" t="str">
        <f t="shared" si="11"/>
        <v>Not Scored</v>
      </c>
      <c r="R28" s="39" t="str">
        <f t="shared" si="5"/>
        <v>N/A</v>
      </c>
      <c r="S28" s="20" t="str">
        <f t="shared" si="6"/>
        <v>Not Scored</v>
      </c>
      <c r="T28" s="39" t="str">
        <f t="shared" si="7"/>
        <v>N/A</v>
      </c>
      <c r="U28" s="20" t="str">
        <f t="shared" si="8"/>
        <v>Not Scored</v>
      </c>
    </row>
    <row r="29" spans="2:21" x14ac:dyDescent="0.75">
      <c r="B29" s="66"/>
      <c r="C29" s="9">
        <v>27</v>
      </c>
      <c r="D29" s="15" t="s">
        <v>50</v>
      </c>
      <c r="E29" s="31">
        <f>OrgSkillLevelsForRAM!G45</f>
        <v>0</v>
      </c>
      <c r="F29" s="17" t="str">
        <f t="shared" si="0"/>
        <v>Novice</v>
      </c>
      <c r="G29" s="31">
        <f>OrgSkillLevelsForRAM!I45</f>
        <v>0</v>
      </c>
      <c r="H29" s="17" t="str">
        <f t="shared" si="1"/>
        <v>Novice</v>
      </c>
      <c r="I29" s="17" t="str">
        <f>IF(SkillLevelCounts!F29&gt;0,SkillLevelCounts!E29,"N/A")</f>
        <v>N/A</v>
      </c>
      <c r="J29" s="17" t="str">
        <f t="shared" si="9"/>
        <v>Not Scored</v>
      </c>
      <c r="K29" s="17" t="str">
        <f t="shared" si="2"/>
        <v>N/A</v>
      </c>
      <c r="L29" s="17" t="str">
        <f t="shared" si="10"/>
        <v>Not Scored</v>
      </c>
      <c r="M29" s="17" t="str">
        <f t="shared" si="3"/>
        <v>N/A</v>
      </c>
      <c r="N29" s="17" t="str">
        <f t="shared" si="4"/>
        <v>Not Scored</v>
      </c>
      <c r="O29" s="17">
        <f>SkillLevelCounts!F29</f>
        <v>0</v>
      </c>
      <c r="P29" s="17" t="str">
        <f>SkillLevelCounts!H29</f>
        <v>N/A</v>
      </c>
      <c r="Q29" s="17" t="str">
        <f t="shared" si="11"/>
        <v>Not Scored</v>
      </c>
      <c r="R29" s="39" t="str">
        <f t="shared" si="5"/>
        <v>N/A</v>
      </c>
      <c r="S29" s="20" t="str">
        <f t="shared" si="6"/>
        <v>Not Scored</v>
      </c>
      <c r="T29" s="39" t="str">
        <f t="shared" si="7"/>
        <v>N/A</v>
      </c>
      <c r="U29" s="20" t="str">
        <f t="shared" si="8"/>
        <v>Not Scored</v>
      </c>
    </row>
    <row r="30" spans="2:21" x14ac:dyDescent="0.75">
      <c r="B30" s="66"/>
      <c r="C30" s="9">
        <v>28</v>
      </c>
      <c r="D30" s="9" t="s">
        <v>53</v>
      </c>
      <c r="E30" s="17">
        <f>OrgSkillLevelsForRAM!G46</f>
        <v>0</v>
      </c>
      <c r="F30" s="17" t="str">
        <f t="shared" si="0"/>
        <v>Novice</v>
      </c>
      <c r="G30" s="17">
        <f>OrgSkillLevelsForRAM!I46</f>
        <v>0</v>
      </c>
      <c r="H30" s="17" t="str">
        <f t="shared" si="1"/>
        <v>Novice</v>
      </c>
      <c r="I30" s="17" t="str">
        <f>IF(SkillLevelCounts!F30&gt;0,SkillLevelCounts!E30,"N/A")</f>
        <v>N/A</v>
      </c>
      <c r="J30" s="17" t="str">
        <f t="shared" si="9"/>
        <v>Not Scored</v>
      </c>
      <c r="K30" s="17" t="str">
        <f t="shared" si="2"/>
        <v>N/A</v>
      </c>
      <c r="L30" s="17" t="str">
        <f t="shared" si="10"/>
        <v>Not Scored</v>
      </c>
      <c r="M30" s="17" t="str">
        <f t="shared" si="3"/>
        <v>N/A</v>
      </c>
      <c r="N30" s="17" t="str">
        <f t="shared" si="4"/>
        <v>Not Scored</v>
      </c>
      <c r="O30" s="17">
        <f>SkillLevelCounts!F30</f>
        <v>0</v>
      </c>
      <c r="P30" s="17" t="str">
        <f>SkillLevelCounts!H30</f>
        <v>N/A</v>
      </c>
      <c r="Q30" s="17" t="str">
        <f t="shared" si="11"/>
        <v>Not Scored</v>
      </c>
      <c r="R30" s="39" t="str">
        <f t="shared" si="5"/>
        <v>N/A</v>
      </c>
      <c r="S30" s="20" t="str">
        <f t="shared" si="6"/>
        <v>Not Scored</v>
      </c>
      <c r="T30" s="39" t="str">
        <f t="shared" si="7"/>
        <v>N/A</v>
      </c>
      <c r="U30" s="20" t="str">
        <f t="shared" si="8"/>
        <v>Not Scored</v>
      </c>
    </row>
    <row r="31" spans="2:21" x14ac:dyDescent="0.75">
      <c r="J31" s="32"/>
      <c r="K31" s="18"/>
      <c r="L31" s="18"/>
      <c r="M31" s="18"/>
      <c r="N31" s="18"/>
      <c r="O31" s="18"/>
    </row>
    <row r="32" spans="2:21" x14ac:dyDescent="0.75">
      <c r="J32" s="18"/>
      <c r="K32" s="18"/>
      <c r="L32" s="18"/>
      <c r="M32" s="18"/>
      <c r="N32" s="18"/>
      <c r="O32" s="18"/>
    </row>
  </sheetData>
  <sheetProtection algorithmName="SHA-512" hashValue="HuiYxBQmFMTTBmy6CdCyF9fcKGfXe9F7NmoBOmJ5hOKsKGjRwmYx6l9wQW4JNB7CS+83Nrb8mfL6Izh4Xk6oNw==" saltValue="L75U+0xWXi718Qjadf9atA==" spinCount="100000" sheet="1" objects="1" scenarios="1"/>
  <mergeCells count="9">
    <mergeCell ref="B26:B30"/>
    <mergeCell ref="E2:F2"/>
    <mergeCell ref="G2:H2"/>
    <mergeCell ref="I2:J2"/>
    <mergeCell ref="P2:Q2"/>
    <mergeCell ref="B3:B8"/>
    <mergeCell ref="B9:B15"/>
    <mergeCell ref="B16:B21"/>
    <mergeCell ref="B22:B25"/>
  </mergeCells>
  <conditionalFormatting sqref="L3:O30">
    <cfRule type="cellIs" dxfId="9" priority="7" operator="equal">
      <formula>"4 Levels"</formula>
    </cfRule>
    <cfRule type="cellIs" dxfId="8" priority="8" operator="equal">
      <formula>"3 Levels"</formula>
    </cfRule>
    <cfRule type="cellIs" dxfId="7" priority="9" operator="equal">
      <formula>"2 Levels"</formula>
    </cfRule>
    <cfRule type="cellIs" dxfId="6" priority="10" operator="equal">
      <formula>"1 Level"</formula>
    </cfRule>
    <cfRule type="cellIs" dxfId="5" priority="11" operator="equal">
      <formula>"No Gap"</formula>
    </cfRule>
  </conditionalFormatting>
  <conditionalFormatting sqref="S3:U30">
    <cfRule type="cellIs" dxfId="4" priority="1" operator="equal">
      <formula>"4 Levels"</formula>
    </cfRule>
    <cfRule type="cellIs" dxfId="3" priority="3" operator="equal">
      <formula>"3 Levels"</formula>
    </cfRule>
    <cfRule type="cellIs" dxfId="2" priority="4" operator="equal">
      <formula>"2 Levels"</formula>
    </cfRule>
    <cfRule type="cellIs" dxfId="1" priority="5" operator="equal">
      <formula>"1 Level"</formula>
    </cfRule>
    <cfRule type="cellIs" dxfId="0" priority="6" operator="equal">
      <formula>"No Gap"</formula>
    </cfRule>
  </conditionalFormatting>
  <pageMargins left="0.7" right="0.7" top="0.75" bottom="0.75" header="0.3" footer="0.3"/>
  <pageSetup paperSize="9" orientation="portrait" r:id="rId1"/>
  <ignoredErrors>
    <ignoredError sqref="G17:G30 G3:G8 M17:M30 T17:T30 T4:T16 M4:M16 I3:I16 G9:G1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B2B92-5042-4138-91AD-C3B94146A543}">
  <sheetPr>
    <tabColor rgb="FFC00000"/>
  </sheetPr>
  <dimension ref="A1:J46"/>
  <sheetViews>
    <sheetView topLeftCell="B1" workbookViewId="0">
      <selection activeCell="B26" sqref="B26:B27"/>
    </sheetView>
  </sheetViews>
  <sheetFormatPr defaultColWidth="9.08984375" defaultRowHeight="14.75" x14ac:dyDescent="0.75"/>
  <cols>
    <col min="1" max="1" width="20.453125" style="26" bestFit="1" customWidth="1"/>
    <col min="2" max="2" width="4.08984375" style="26" customWidth="1"/>
    <col min="3" max="3" width="35.453125" style="26" customWidth="1"/>
    <col min="4" max="4" width="4.31640625" style="26" customWidth="1"/>
    <col min="5" max="5" width="35.453125" style="26" customWidth="1"/>
    <col min="6" max="10" width="14.31640625" style="26" customWidth="1"/>
    <col min="11" max="16384" width="9.08984375" style="26"/>
  </cols>
  <sheetData>
    <row r="1" spans="1:10" s="22" customFormat="1" x14ac:dyDescent="0.75">
      <c r="A1" s="75" t="s">
        <v>61</v>
      </c>
      <c r="B1" s="75" t="s">
        <v>62</v>
      </c>
      <c r="C1" s="75" t="s">
        <v>63</v>
      </c>
      <c r="D1" s="76"/>
      <c r="E1" s="76" t="s">
        <v>0</v>
      </c>
      <c r="F1" s="75" t="s">
        <v>64</v>
      </c>
      <c r="G1" s="75"/>
      <c r="H1" s="75"/>
      <c r="I1" s="75"/>
      <c r="J1" s="75"/>
    </row>
    <row r="2" spans="1:10" s="22" customFormat="1" ht="29.5" x14ac:dyDescent="0.75">
      <c r="A2" s="75"/>
      <c r="B2" s="75"/>
      <c r="C2" s="75"/>
      <c r="D2" s="77"/>
      <c r="E2" s="77"/>
      <c r="F2" s="23" t="s">
        <v>65</v>
      </c>
      <c r="G2" s="23" t="s">
        <v>16</v>
      </c>
      <c r="H2" s="23" t="s">
        <v>17</v>
      </c>
      <c r="I2" s="23" t="s">
        <v>18</v>
      </c>
      <c r="J2" s="23" t="s">
        <v>19</v>
      </c>
    </row>
    <row r="3" spans="1:10" s="22" customFormat="1" x14ac:dyDescent="0.75">
      <c r="A3" s="78" t="s">
        <v>20</v>
      </c>
      <c r="B3" s="5">
        <v>1</v>
      </c>
      <c r="C3" s="5" t="s">
        <v>21</v>
      </c>
      <c r="D3" s="5" t="s">
        <v>66</v>
      </c>
      <c r="E3" s="24" t="s">
        <v>4</v>
      </c>
      <c r="F3" s="25">
        <v>0</v>
      </c>
      <c r="G3" s="25">
        <v>1</v>
      </c>
      <c r="H3" s="25">
        <v>2</v>
      </c>
      <c r="I3" s="25">
        <v>3</v>
      </c>
      <c r="J3" s="25">
        <v>3</v>
      </c>
    </row>
    <row r="4" spans="1:10" ht="15.75" customHeight="1" x14ac:dyDescent="0.75">
      <c r="A4" s="79"/>
      <c r="B4" s="5">
        <v>2</v>
      </c>
      <c r="C4" s="5" t="s">
        <v>22</v>
      </c>
      <c r="D4" s="5" t="s">
        <v>67</v>
      </c>
      <c r="E4" s="24" t="s">
        <v>3</v>
      </c>
      <c r="F4" s="25">
        <v>0</v>
      </c>
      <c r="G4" s="25">
        <v>1</v>
      </c>
      <c r="H4" s="25">
        <v>2</v>
      </c>
      <c r="I4" s="25">
        <v>2</v>
      </c>
      <c r="J4" s="25">
        <v>3</v>
      </c>
    </row>
    <row r="5" spans="1:10" x14ac:dyDescent="0.75">
      <c r="A5" s="79"/>
      <c r="B5" s="5">
        <v>3</v>
      </c>
      <c r="C5" s="5" t="s">
        <v>23</v>
      </c>
      <c r="D5" s="5" t="s">
        <v>67</v>
      </c>
      <c r="E5" s="5" t="s">
        <v>3</v>
      </c>
      <c r="F5" s="25">
        <v>0</v>
      </c>
      <c r="G5" s="25">
        <v>1</v>
      </c>
      <c r="H5" s="25">
        <v>2</v>
      </c>
      <c r="I5" s="25">
        <v>3</v>
      </c>
      <c r="J5" s="25">
        <v>4</v>
      </c>
    </row>
    <row r="6" spans="1:10" x14ac:dyDescent="0.75">
      <c r="A6" s="79"/>
      <c r="B6" s="5">
        <v>4</v>
      </c>
      <c r="C6" s="5" t="s">
        <v>24</v>
      </c>
      <c r="D6" s="5" t="s">
        <v>67</v>
      </c>
      <c r="E6" s="5" t="s">
        <v>3</v>
      </c>
      <c r="F6" s="25">
        <v>0</v>
      </c>
      <c r="G6" s="25">
        <v>1</v>
      </c>
      <c r="H6" s="25">
        <v>2</v>
      </c>
      <c r="I6" s="25">
        <v>2</v>
      </c>
      <c r="J6" s="25">
        <v>3</v>
      </c>
    </row>
    <row r="7" spans="1:10" x14ac:dyDescent="0.75">
      <c r="A7" s="79"/>
      <c r="B7" s="81">
        <v>5</v>
      </c>
      <c r="C7" s="83" t="s">
        <v>25</v>
      </c>
      <c r="D7" s="5" t="s">
        <v>66</v>
      </c>
      <c r="E7" s="5" t="s">
        <v>4</v>
      </c>
      <c r="F7" s="25">
        <v>0</v>
      </c>
      <c r="G7" s="25">
        <v>1</v>
      </c>
      <c r="H7" s="25">
        <v>2</v>
      </c>
      <c r="I7" s="25">
        <v>3</v>
      </c>
      <c r="J7" s="25">
        <v>3</v>
      </c>
    </row>
    <row r="8" spans="1:10" x14ac:dyDescent="0.75">
      <c r="A8" s="79"/>
      <c r="B8" s="82"/>
      <c r="C8" s="84"/>
      <c r="D8" s="5" t="s">
        <v>68</v>
      </c>
      <c r="E8" s="5" t="s">
        <v>7</v>
      </c>
      <c r="F8" s="25">
        <v>0</v>
      </c>
      <c r="G8" s="25">
        <v>1</v>
      </c>
      <c r="H8" s="25">
        <v>1</v>
      </c>
      <c r="I8" s="25">
        <v>2</v>
      </c>
      <c r="J8" s="25">
        <v>3</v>
      </c>
    </row>
    <row r="9" spans="1:10" x14ac:dyDescent="0.75">
      <c r="A9" s="79"/>
      <c r="B9" s="85">
        <v>6</v>
      </c>
      <c r="C9" s="83" t="s">
        <v>26</v>
      </c>
      <c r="D9" s="5" t="s">
        <v>67</v>
      </c>
      <c r="E9" s="5" t="s">
        <v>3</v>
      </c>
      <c r="F9" s="25">
        <v>0</v>
      </c>
      <c r="G9" s="25">
        <v>1</v>
      </c>
      <c r="H9" s="25">
        <v>2</v>
      </c>
      <c r="I9" s="25">
        <v>3</v>
      </c>
      <c r="J9" s="25">
        <v>3</v>
      </c>
    </row>
    <row r="10" spans="1:10" x14ac:dyDescent="0.75">
      <c r="A10" s="80"/>
      <c r="B10" s="86"/>
      <c r="C10" s="84"/>
      <c r="D10" s="5" t="s">
        <v>66</v>
      </c>
      <c r="E10" s="5" t="s">
        <v>4</v>
      </c>
      <c r="F10" s="25">
        <v>0</v>
      </c>
      <c r="G10" s="25">
        <v>1</v>
      </c>
      <c r="H10" s="25">
        <v>2</v>
      </c>
      <c r="I10" s="25">
        <v>3</v>
      </c>
      <c r="J10" s="25">
        <v>3</v>
      </c>
    </row>
    <row r="11" spans="1:10" x14ac:dyDescent="0.75">
      <c r="A11" s="99" t="s">
        <v>27</v>
      </c>
      <c r="B11" s="102">
        <v>7</v>
      </c>
      <c r="C11" s="87" t="s">
        <v>28</v>
      </c>
      <c r="D11" s="6" t="s">
        <v>67</v>
      </c>
      <c r="E11" s="6" t="s">
        <v>3</v>
      </c>
      <c r="F11" s="25">
        <v>0</v>
      </c>
      <c r="G11" s="25">
        <v>1</v>
      </c>
      <c r="H11" s="25">
        <v>2</v>
      </c>
      <c r="I11" s="25">
        <v>2</v>
      </c>
      <c r="J11" s="25">
        <v>3</v>
      </c>
    </row>
    <row r="12" spans="1:10" x14ac:dyDescent="0.75">
      <c r="A12" s="100"/>
      <c r="B12" s="103"/>
      <c r="C12" s="88"/>
      <c r="D12" s="6" t="s">
        <v>69</v>
      </c>
      <c r="E12" s="6" t="s">
        <v>8</v>
      </c>
      <c r="F12" s="25">
        <v>0</v>
      </c>
      <c r="G12" s="25">
        <v>1</v>
      </c>
      <c r="H12" s="25">
        <v>2</v>
      </c>
      <c r="I12" s="25">
        <v>3</v>
      </c>
      <c r="J12" s="25">
        <v>4</v>
      </c>
    </row>
    <row r="13" spans="1:10" x14ac:dyDescent="0.75">
      <c r="A13" s="100"/>
      <c r="B13" s="87">
        <v>8</v>
      </c>
      <c r="C13" s="87" t="s">
        <v>29</v>
      </c>
      <c r="D13" s="6" t="s">
        <v>66</v>
      </c>
      <c r="E13" s="6" t="s">
        <v>4</v>
      </c>
      <c r="F13" s="25">
        <v>0</v>
      </c>
      <c r="G13" s="25">
        <v>1</v>
      </c>
      <c r="H13" s="25">
        <v>1</v>
      </c>
      <c r="I13" s="25">
        <v>2</v>
      </c>
      <c r="J13" s="25">
        <v>3</v>
      </c>
    </row>
    <row r="14" spans="1:10" x14ac:dyDescent="0.75">
      <c r="A14" s="100"/>
      <c r="B14" s="88"/>
      <c r="C14" s="88"/>
      <c r="D14" s="6" t="s">
        <v>69</v>
      </c>
      <c r="E14" s="6" t="s">
        <v>8</v>
      </c>
      <c r="F14" s="25">
        <v>0</v>
      </c>
      <c r="G14" s="25">
        <v>1</v>
      </c>
      <c r="H14" s="25">
        <v>1</v>
      </c>
      <c r="I14" s="25">
        <v>2</v>
      </c>
      <c r="J14" s="25">
        <v>3</v>
      </c>
    </row>
    <row r="15" spans="1:10" x14ac:dyDescent="0.75">
      <c r="A15" s="100"/>
      <c r="B15" s="87">
        <v>9</v>
      </c>
      <c r="C15" s="87" t="s">
        <v>30</v>
      </c>
      <c r="D15" s="6" t="s">
        <v>67</v>
      </c>
      <c r="E15" s="6" t="s">
        <v>3</v>
      </c>
      <c r="F15" s="25">
        <v>0</v>
      </c>
      <c r="G15" s="25">
        <v>1</v>
      </c>
      <c r="H15" s="25">
        <v>2</v>
      </c>
      <c r="I15" s="25">
        <v>3</v>
      </c>
      <c r="J15" s="25">
        <v>3</v>
      </c>
    </row>
    <row r="16" spans="1:10" x14ac:dyDescent="0.75">
      <c r="A16" s="100"/>
      <c r="B16" s="88"/>
      <c r="C16" s="88"/>
      <c r="D16" s="6" t="s">
        <v>66</v>
      </c>
      <c r="E16" s="6" t="s">
        <v>4</v>
      </c>
      <c r="F16" s="25">
        <v>0</v>
      </c>
      <c r="G16" s="25">
        <v>1</v>
      </c>
      <c r="H16" s="25">
        <v>2</v>
      </c>
      <c r="I16" s="25">
        <v>2</v>
      </c>
      <c r="J16" s="25">
        <v>3</v>
      </c>
    </row>
    <row r="17" spans="1:10" x14ac:dyDescent="0.75">
      <c r="A17" s="100"/>
      <c r="B17" s="87">
        <v>10</v>
      </c>
      <c r="C17" s="87" t="s">
        <v>31</v>
      </c>
      <c r="D17" s="6" t="s">
        <v>66</v>
      </c>
      <c r="E17" s="6" t="s">
        <v>4</v>
      </c>
      <c r="F17" s="25">
        <v>0</v>
      </c>
      <c r="G17" s="25">
        <v>1</v>
      </c>
      <c r="H17" s="25">
        <v>1</v>
      </c>
      <c r="I17" s="25">
        <v>2</v>
      </c>
      <c r="J17" s="25">
        <v>3</v>
      </c>
    </row>
    <row r="18" spans="1:10" x14ac:dyDescent="0.75">
      <c r="A18" s="100"/>
      <c r="B18" s="88"/>
      <c r="C18" s="88"/>
      <c r="D18" s="6" t="s">
        <v>70</v>
      </c>
      <c r="E18" s="6" t="s">
        <v>13</v>
      </c>
      <c r="F18" s="25">
        <v>0</v>
      </c>
      <c r="G18" s="25">
        <v>1</v>
      </c>
      <c r="H18" s="25">
        <v>2</v>
      </c>
      <c r="I18" s="25">
        <v>3</v>
      </c>
      <c r="J18" s="25">
        <v>4</v>
      </c>
    </row>
    <row r="19" spans="1:10" x14ac:dyDescent="0.75">
      <c r="A19" s="100"/>
      <c r="B19" s="6">
        <v>11</v>
      </c>
      <c r="C19" s="6" t="s">
        <v>32</v>
      </c>
      <c r="D19" s="6" t="s">
        <v>67</v>
      </c>
      <c r="E19" s="6" t="s">
        <v>3</v>
      </c>
      <c r="F19" s="25">
        <v>0</v>
      </c>
      <c r="G19" s="25">
        <v>1</v>
      </c>
      <c r="H19" s="25">
        <v>2</v>
      </c>
      <c r="I19" s="25">
        <v>3</v>
      </c>
      <c r="J19" s="25">
        <v>3</v>
      </c>
    </row>
    <row r="20" spans="1:10" x14ac:dyDescent="0.75">
      <c r="A20" s="100"/>
      <c r="B20" s="87">
        <v>12</v>
      </c>
      <c r="C20" s="87" t="s">
        <v>33</v>
      </c>
      <c r="D20" s="6" t="s">
        <v>67</v>
      </c>
      <c r="E20" s="6" t="s">
        <v>3</v>
      </c>
      <c r="F20" s="25">
        <v>0</v>
      </c>
      <c r="G20" s="25">
        <v>1</v>
      </c>
      <c r="H20" s="25">
        <v>2</v>
      </c>
      <c r="I20" s="25">
        <v>3</v>
      </c>
      <c r="J20" s="25">
        <v>3</v>
      </c>
    </row>
    <row r="21" spans="1:10" x14ac:dyDescent="0.75">
      <c r="A21" s="100"/>
      <c r="B21" s="88"/>
      <c r="C21" s="88"/>
      <c r="D21" s="6" t="s">
        <v>69</v>
      </c>
      <c r="E21" s="6" t="s">
        <v>8</v>
      </c>
      <c r="F21" s="25">
        <v>0</v>
      </c>
      <c r="G21" s="25">
        <v>1</v>
      </c>
      <c r="H21" s="25">
        <v>2</v>
      </c>
      <c r="I21" s="25">
        <v>2</v>
      </c>
      <c r="J21" s="25">
        <v>3</v>
      </c>
    </row>
    <row r="22" spans="1:10" x14ac:dyDescent="0.75">
      <c r="A22" s="100"/>
      <c r="B22" s="87">
        <v>13</v>
      </c>
      <c r="C22" s="87" t="s">
        <v>34</v>
      </c>
      <c r="D22" s="6" t="s">
        <v>71</v>
      </c>
      <c r="E22" s="6" t="s">
        <v>6</v>
      </c>
      <c r="F22" s="25">
        <v>0</v>
      </c>
      <c r="G22" s="25">
        <v>1</v>
      </c>
      <c r="H22" s="25">
        <v>2</v>
      </c>
      <c r="I22" s="25">
        <v>3</v>
      </c>
      <c r="J22" s="25">
        <v>3</v>
      </c>
    </row>
    <row r="23" spans="1:10" x14ac:dyDescent="0.75">
      <c r="A23" s="101"/>
      <c r="B23" s="88"/>
      <c r="C23" s="88"/>
      <c r="D23" s="6" t="s">
        <v>72</v>
      </c>
      <c r="E23" s="6" t="s">
        <v>73</v>
      </c>
      <c r="F23" s="25">
        <v>0</v>
      </c>
      <c r="G23" s="25">
        <v>1</v>
      </c>
      <c r="H23" s="25">
        <v>2</v>
      </c>
      <c r="I23" s="25">
        <v>3</v>
      </c>
      <c r="J23" s="25">
        <v>3</v>
      </c>
    </row>
    <row r="24" spans="1:10" x14ac:dyDescent="0.75">
      <c r="A24" s="94" t="s">
        <v>35</v>
      </c>
      <c r="B24" s="97">
        <v>14</v>
      </c>
      <c r="C24" s="97" t="s">
        <v>36</v>
      </c>
      <c r="D24" s="7" t="s">
        <v>71</v>
      </c>
      <c r="E24" s="7" t="s">
        <v>6</v>
      </c>
      <c r="F24" s="25">
        <v>0</v>
      </c>
      <c r="G24" s="25">
        <v>1</v>
      </c>
      <c r="H24" s="25">
        <v>2</v>
      </c>
      <c r="I24" s="25">
        <v>3</v>
      </c>
      <c r="J24" s="25">
        <v>3</v>
      </c>
    </row>
    <row r="25" spans="1:10" x14ac:dyDescent="0.75">
      <c r="A25" s="95"/>
      <c r="B25" s="98"/>
      <c r="C25" s="98"/>
      <c r="D25" s="7" t="s">
        <v>72</v>
      </c>
      <c r="E25" s="7" t="s">
        <v>73</v>
      </c>
      <c r="F25" s="25">
        <v>0</v>
      </c>
      <c r="G25" s="25">
        <v>1</v>
      </c>
      <c r="H25" s="25">
        <v>2</v>
      </c>
      <c r="I25" s="25">
        <v>3</v>
      </c>
      <c r="J25" s="25">
        <v>3</v>
      </c>
    </row>
    <row r="26" spans="1:10" x14ac:dyDescent="0.75">
      <c r="A26" s="95"/>
      <c r="B26" s="106">
        <v>15</v>
      </c>
      <c r="C26" s="104" t="s">
        <v>235</v>
      </c>
      <c r="D26" s="7" t="s">
        <v>71</v>
      </c>
      <c r="E26" s="7" t="s">
        <v>6</v>
      </c>
      <c r="F26" s="25">
        <v>0</v>
      </c>
      <c r="G26" s="25">
        <v>1</v>
      </c>
      <c r="H26" s="25">
        <v>2</v>
      </c>
      <c r="I26" s="25">
        <v>3</v>
      </c>
      <c r="J26" s="25">
        <v>3</v>
      </c>
    </row>
    <row r="27" spans="1:10" x14ac:dyDescent="0.75">
      <c r="A27" s="95"/>
      <c r="B27" s="107"/>
      <c r="C27" s="105"/>
      <c r="D27" s="7" t="s">
        <v>72</v>
      </c>
      <c r="E27" s="7" t="s">
        <v>73</v>
      </c>
      <c r="F27" s="25">
        <v>0</v>
      </c>
      <c r="G27" s="25">
        <v>1</v>
      </c>
      <c r="H27" s="25">
        <v>2</v>
      </c>
      <c r="I27" s="25">
        <v>3</v>
      </c>
      <c r="J27" s="25">
        <v>3</v>
      </c>
    </row>
    <row r="28" spans="1:10" x14ac:dyDescent="0.75">
      <c r="A28" s="95"/>
      <c r="B28" s="7">
        <v>16</v>
      </c>
      <c r="C28" s="7" t="s">
        <v>37</v>
      </c>
      <c r="D28" s="7" t="s">
        <v>71</v>
      </c>
      <c r="E28" s="7" t="s">
        <v>6</v>
      </c>
      <c r="F28" s="25">
        <v>0</v>
      </c>
      <c r="G28" s="25">
        <v>1</v>
      </c>
      <c r="H28" s="25">
        <v>2</v>
      </c>
      <c r="I28" s="25">
        <v>3</v>
      </c>
      <c r="J28" s="25">
        <v>4</v>
      </c>
    </row>
    <row r="29" spans="1:10" x14ac:dyDescent="0.75">
      <c r="A29" s="95"/>
      <c r="B29" s="7">
        <v>17</v>
      </c>
      <c r="C29" s="7" t="s">
        <v>38</v>
      </c>
      <c r="D29" s="7" t="s">
        <v>71</v>
      </c>
      <c r="E29" s="7" t="s">
        <v>6</v>
      </c>
      <c r="F29" s="25">
        <v>0</v>
      </c>
      <c r="G29" s="25">
        <v>1</v>
      </c>
      <c r="H29" s="25">
        <v>2</v>
      </c>
      <c r="I29" s="25">
        <v>3</v>
      </c>
      <c r="J29" s="25">
        <v>4</v>
      </c>
    </row>
    <row r="30" spans="1:10" x14ac:dyDescent="0.75">
      <c r="A30" s="95"/>
      <c r="B30" s="7">
        <v>18</v>
      </c>
      <c r="C30" s="7" t="s">
        <v>39</v>
      </c>
      <c r="D30" s="7" t="s">
        <v>71</v>
      </c>
      <c r="E30" s="7" t="s">
        <v>6</v>
      </c>
      <c r="F30" s="25">
        <v>0</v>
      </c>
      <c r="G30" s="25">
        <v>1</v>
      </c>
      <c r="H30" s="25">
        <v>2</v>
      </c>
      <c r="I30" s="25">
        <v>3</v>
      </c>
      <c r="J30" s="25">
        <v>4</v>
      </c>
    </row>
    <row r="31" spans="1:10" ht="28.95" customHeight="1" x14ac:dyDescent="0.75">
      <c r="A31" s="95"/>
      <c r="B31" s="97">
        <v>19</v>
      </c>
      <c r="C31" s="97" t="s">
        <v>40</v>
      </c>
      <c r="D31" s="7" t="s">
        <v>71</v>
      </c>
      <c r="E31" s="7" t="s">
        <v>6</v>
      </c>
      <c r="F31" s="25">
        <v>0</v>
      </c>
      <c r="G31" s="25">
        <v>1</v>
      </c>
      <c r="H31" s="25">
        <v>2</v>
      </c>
      <c r="I31" s="25">
        <v>3</v>
      </c>
      <c r="J31" s="25">
        <v>3</v>
      </c>
    </row>
    <row r="32" spans="1:10" x14ac:dyDescent="0.75">
      <c r="A32" s="96"/>
      <c r="B32" s="98"/>
      <c r="C32" s="98"/>
      <c r="D32" s="7" t="s">
        <v>72</v>
      </c>
      <c r="E32" s="7" t="s">
        <v>73</v>
      </c>
      <c r="F32" s="25">
        <v>0</v>
      </c>
      <c r="G32" s="25">
        <v>1</v>
      </c>
      <c r="H32" s="25">
        <v>2</v>
      </c>
      <c r="I32" s="25">
        <v>3</v>
      </c>
      <c r="J32" s="25">
        <v>3</v>
      </c>
    </row>
    <row r="33" spans="1:10" x14ac:dyDescent="0.75">
      <c r="A33" s="91" t="s">
        <v>41</v>
      </c>
      <c r="B33" s="8">
        <v>20</v>
      </c>
      <c r="C33" s="8" t="s">
        <v>42</v>
      </c>
      <c r="D33" s="8" t="s">
        <v>74</v>
      </c>
      <c r="E33" s="8" t="s">
        <v>5</v>
      </c>
      <c r="F33" s="25">
        <v>0</v>
      </c>
      <c r="G33" s="25">
        <v>1</v>
      </c>
      <c r="H33" s="25">
        <v>2</v>
      </c>
      <c r="I33" s="25">
        <v>3</v>
      </c>
      <c r="J33" s="25">
        <v>4</v>
      </c>
    </row>
    <row r="34" spans="1:10" x14ac:dyDescent="0.75">
      <c r="A34" s="92"/>
      <c r="B34" s="8">
        <v>21</v>
      </c>
      <c r="C34" s="8" t="s">
        <v>43</v>
      </c>
      <c r="D34" s="8" t="s">
        <v>66</v>
      </c>
      <c r="E34" s="8" t="s">
        <v>4</v>
      </c>
      <c r="F34" s="25">
        <v>0</v>
      </c>
      <c r="G34" s="25">
        <v>1</v>
      </c>
      <c r="H34" s="25">
        <v>2</v>
      </c>
      <c r="I34" s="25">
        <v>2</v>
      </c>
      <c r="J34" s="25">
        <v>3</v>
      </c>
    </row>
    <row r="35" spans="1:10" x14ac:dyDescent="0.75">
      <c r="A35" s="92"/>
      <c r="B35" s="108">
        <v>22</v>
      </c>
      <c r="C35" s="108" t="s">
        <v>44</v>
      </c>
      <c r="D35" s="8" t="s">
        <v>67</v>
      </c>
      <c r="E35" s="8" t="s">
        <v>3</v>
      </c>
      <c r="F35" s="25">
        <v>0</v>
      </c>
      <c r="G35" s="25">
        <v>1</v>
      </c>
      <c r="H35" s="25">
        <v>1</v>
      </c>
      <c r="I35" s="25">
        <v>2</v>
      </c>
      <c r="J35" s="25">
        <v>3</v>
      </c>
    </row>
    <row r="36" spans="1:10" x14ac:dyDescent="0.75">
      <c r="A36" s="92"/>
      <c r="B36" s="109"/>
      <c r="C36" s="109"/>
      <c r="D36" s="8" t="s">
        <v>74</v>
      </c>
      <c r="E36" s="8" t="s">
        <v>8</v>
      </c>
      <c r="F36" s="25">
        <v>0</v>
      </c>
      <c r="G36" s="25">
        <v>1</v>
      </c>
      <c r="H36" s="25">
        <v>2</v>
      </c>
      <c r="I36" s="25">
        <v>2</v>
      </c>
      <c r="J36" s="25">
        <v>3</v>
      </c>
    </row>
    <row r="37" spans="1:10" x14ac:dyDescent="0.75">
      <c r="A37" s="92"/>
      <c r="B37" s="110"/>
      <c r="C37" s="110"/>
      <c r="D37" s="8" t="s">
        <v>70</v>
      </c>
      <c r="E37" s="8" t="s">
        <v>13</v>
      </c>
      <c r="F37" s="25">
        <v>0</v>
      </c>
      <c r="G37" s="25">
        <v>1</v>
      </c>
      <c r="H37" s="25">
        <v>2</v>
      </c>
      <c r="I37" s="25">
        <v>2</v>
      </c>
      <c r="J37" s="25">
        <v>3</v>
      </c>
    </row>
    <row r="38" spans="1:10" x14ac:dyDescent="0.75">
      <c r="A38" s="92"/>
      <c r="B38" s="108">
        <v>23</v>
      </c>
      <c r="C38" s="108" t="s">
        <v>45</v>
      </c>
      <c r="D38" s="8" t="s">
        <v>66</v>
      </c>
      <c r="E38" s="8" t="s">
        <v>4</v>
      </c>
      <c r="F38" s="25">
        <v>0</v>
      </c>
      <c r="G38" s="25">
        <v>1</v>
      </c>
      <c r="H38" s="25">
        <v>1</v>
      </c>
      <c r="I38" s="25">
        <v>2</v>
      </c>
      <c r="J38" s="25">
        <v>3</v>
      </c>
    </row>
    <row r="39" spans="1:10" x14ac:dyDescent="0.75">
      <c r="A39" s="92"/>
      <c r="B39" s="109"/>
      <c r="C39" s="109"/>
      <c r="D39" s="8" t="s">
        <v>74</v>
      </c>
      <c r="E39" s="8" t="s">
        <v>5</v>
      </c>
      <c r="F39" s="25">
        <v>0</v>
      </c>
      <c r="G39" s="25">
        <v>1</v>
      </c>
      <c r="H39" s="25">
        <v>2</v>
      </c>
      <c r="I39" s="25">
        <v>2</v>
      </c>
      <c r="J39" s="25">
        <v>3</v>
      </c>
    </row>
    <row r="40" spans="1:10" x14ac:dyDescent="0.75">
      <c r="A40" s="93"/>
      <c r="B40" s="110"/>
      <c r="C40" s="110"/>
      <c r="D40" s="8" t="s">
        <v>70</v>
      </c>
      <c r="E40" s="8" t="s">
        <v>13</v>
      </c>
      <c r="F40" s="25">
        <v>0</v>
      </c>
      <c r="G40" s="25">
        <v>1</v>
      </c>
      <c r="H40" s="25">
        <v>1</v>
      </c>
      <c r="I40" s="25">
        <v>2</v>
      </c>
      <c r="J40" s="25">
        <v>2</v>
      </c>
    </row>
    <row r="41" spans="1:10" x14ac:dyDescent="0.75">
      <c r="A41" s="63" t="s">
        <v>46</v>
      </c>
      <c r="B41" s="9">
        <v>24</v>
      </c>
      <c r="C41" s="9" t="s">
        <v>47</v>
      </c>
      <c r="D41" s="9" t="s">
        <v>75</v>
      </c>
      <c r="E41" s="9" t="s">
        <v>12</v>
      </c>
      <c r="F41" s="25">
        <v>0</v>
      </c>
      <c r="G41" s="25">
        <v>1</v>
      </c>
      <c r="H41" s="25">
        <v>2</v>
      </c>
      <c r="I41" s="25">
        <v>3</v>
      </c>
      <c r="J41" s="25">
        <v>4</v>
      </c>
    </row>
    <row r="42" spans="1:10" x14ac:dyDescent="0.75">
      <c r="A42" s="64"/>
      <c r="B42" s="9">
        <v>25</v>
      </c>
      <c r="C42" s="9" t="s">
        <v>48</v>
      </c>
      <c r="D42" s="9" t="s">
        <v>76</v>
      </c>
      <c r="E42" s="9" t="s">
        <v>77</v>
      </c>
      <c r="F42" s="25">
        <v>0</v>
      </c>
      <c r="G42" s="25">
        <v>1</v>
      </c>
      <c r="H42" s="25">
        <v>2</v>
      </c>
      <c r="I42" s="25">
        <v>3</v>
      </c>
      <c r="J42" s="25">
        <v>3</v>
      </c>
    </row>
    <row r="43" spans="1:10" x14ac:dyDescent="0.75">
      <c r="A43" s="64"/>
      <c r="B43" s="89">
        <v>26</v>
      </c>
      <c r="C43" s="89" t="s">
        <v>49</v>
      </c>
      <c r="D43" s="9" t="s">
        <v>78</v>
      </c>
      <c r="E43" s="9" t="s">
        <v>10</v>
      </c>
      <c r="F43" s="25">
        <v>0</v>
      </c>
      <c r="G43" s="25">
        <v>1</v>
      </c>
      <c r="H43" s="25">
        <v>2</v>
      </c>
      <c r="I43" s="25">
        <v>3</v>
      </c>
      <c r="J43" s="25">
        <v>3</v>
      </c>
    </row>
    <row r="44" spans="1:10" x14ac:dyDescent="0.75">
      <c r="A44" s="64"/>
      <c r="B44" s="90"/>
      <c r="C44" s="90"/>
      <c r="D44" s="9" t="s">
        <v>79</v>
      </c>
      <c r="E44" s="9" t="s">
        <v>11</v>
      </c>
      <c r="F44" s="25">
        <v>0</v>
      </c>
      <c r="G44" s="25">
        <v>1</v>
      </c>
      <c r="H44" s="25">
        <v>2</v>
      </c>
      <c r="I44" s="25">
        <v>3</v>
      </c>
      <c r="J44" s="25">
        <v>3</v>
      </c>
    </row>
    <row r="45" spans="1:10" x14ac:dyDescent="0.75">
      <c r="A45" s="64"/>
      <c r="B45" s="9">
        <v>27</v>
      </c>
      <c r="C45" s="9" t="s">
        <v>50</v>
      </c>
      <c r="D45" s="9" t="s">
        <v>68</v>
      </c>
      <c r="E45" s="9" t="s">
        <v>7</v>
      </c>
      <c r="F45" s="25">
        <v>0</v>
      </c>
      <c r="G45" s="25">
        <v>1</v>
      </c>
      <c r="H45" s="25">
        <v>2</v>
      </c>
      <c r="I45" s="25">
        <v>3</v>
      </c>
      <c r="J45" s="25">
        <v>3</v>
      </c>
    </row>
    <row r="46" spans="1:10" x14ac:dyDescent="0.75">
      <c r="A46" s="65"/>
      <c r="B46" s="9">
        <v>28</v>
      </c>
      <c r="C46" s="9" t="s">
        <v>53</v>
      </c>
      <c r="D46" s="9" t="s">
        <v>70</v>
      </c>
      <c r="E46" s="9" t="s">
        <v>13</v>
      </c>
      <c r="F46" s="25">
        <v>0</v>
      </c>
      <c r="G46" s="25">
        <v>1</v>
      </c>
      <c r="H46" s="25">
        <v>2</v>
      </c>
      <c r="I46" s="25">
        <v>3</v>
      </c>
      <c r="J46" s="25">
        <v>4</v>
      </c>
    </row>
  </sheetData>
  <sheetProtection algorithmName="SHA-512" hashValue="Xy8N+sFbbqIBu3UmBKXlR3QgZusOOcP9Wy8fAUwUVz+CQARA5k54Q1WWLqPuFpa/0xmco3syt+RiK2+UL2A55w==" saltValue="8SfyfLdl4TrKxEWJZY9k0w==" spinCount="100000" sheet="1" objects="1" scenarios="1"/>
  <mergeCells count="39">
    <mergeCell ref="C26:C27"/>
    <mergeCell ref="B26:B27"/>
    <mergeCell ref="B35:B37"/>
    <mergeCell ref="C35:C37"/>
    <mergeCell ref="B38:B40"/>
    <mergeCell ref="C38:C40"/>
    <mergeCell ref="A41:A46"/>
    <mergeCell ref="B43:B44"/>
    <mergeCell ref="C43:C44"/>
    <mergeCell ref="A33:A40"/>
    <mergeCell ref="B22:B23"/>
    <mergeCell ref="C22:C23"/>
    <mergeCell ref="A24:A32"/>
    <mergeCell ref="B24:B25"/>
    <mergeCell ref="C24:C25"/>
    <mergeCell ref="B31:B32"/>
    <mergeCell ref="C31:C32"/>
    <mergeCell ref="A11:A23"/>
    <mergeCell ref="B11:B12"/>
    <mergeCell ref="C11:C12"/>
    <mergeCell ref="B13:B14"/>
    <mergeCell ref="C13:C14"/>
    <mergeCell ref="B15:B16"/>
    <mergeCell ref="C15:C16"/>
    <mergeCell ref="B17:B18"/>
    <mergeCell ref="C17:C18"/>
    <mergeCell ref="B20:B21"/>
    <mergeCell ref="C20:C21"/>
    <mergeCell ref="A3:A10"/>
    <mergeCell ref="B7:B8"/>
    <mergeCell ref="C7:C8"/>
    <mergeCell ref="B9:B10"/>
    <mergeCell ref="C9:C10"/>
    <mergeCell ref="F1:J1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61ABA-F66A-4246-AF38-C896EA2DDA25}">
  <sheetPr>
    <tabColor rgb="FFC00000"/>
  </sheetPr>
  <dimension ref="B2:H30"/>
  <sheetViews>
    <sheetView workbookViewId="0">
      <selection activeCell="K17" sqref="K17"/>
    </sheetView>
  </sheetViews>
  <sheetFormatPr defaultRowHeight="14.75" x14ac:dyDescent="0.75"/>
  <cols>
    <col min="2" max="2" width="17.6796875" customWidth="1"/>
    <col min="3" max="3" width="6.31640625" customWidth="1"/>
    <col min="4" max="4" width="39.31640625" customWidth="1"/>
    <col min="5" max="5" width="13.453125" customWidth="1"/>
    <col min="6" max="6" width="13.08984375" customWidth="1"/>
    <col min="7" max="7" width="13.31640625" customWidth="1"/>
    <col min="8" max="8" width="8.54296875" customWidth="1"/>
  </cols>
  <sheetData>
    <row r="2" spans="2:8" x14ac:dyDescent="0.75">
      <c r="E2" s="34" t="s">
        <v>104</v>
      </c>
      <c r="F2" s="34" t="s">
        <v>101</v>
      </c>
      <c r="G2" s="34" t="s">
        <v>102</v>
      </c>
      <c r="H2" s="34" t="s">
        <v>103</v>
      </c>
    </row>
    <row r="3" spans="2:8" x14ac:dyDescent="0.75">
      <c r="B3" s="59" t="s">
        <v>20</v>
      </c>
      <c r="C3" s="5">
        <v>1</v>
      </c>
      <c r="D3" s="10" t="s">
        <v>21</v>
      </c>
      <c r="E3" s="35">
        <f>MAX('Staff Skill Levels'!E4:'Staff Skill Levels'!BB4)</f>
        <v>0</v>
      </c>
      <c r="F3" s="17">
        <f>COUNT('Staff Skill Levels'!E4:BB4)</f>
        <v>0</v>
      </c>
      <c r="G3" s="17">
        <f>SUM('Staff Skill Levels'!E4:BB4)</f>
        <v>0</v>
      </c>
      <c r="H3" s="17" t="str">
        <f>IF(F3&gt;0,G3/F3,"N/A")</f>
        <v>N/A</v>
      </c>
    </row>
    <row r="4" spans="2:8" x14ac:dyDescent="0.75">
      <c r="B4" s="59"/>
      <c r="C4" s="5">
        <v>2</v>
      </c>
      <c r="D4" s="10" t="s">
        <v>22</v>
      </c>
      <c r="E4" s="35">
        <f>MAX('Staff Skill Levels'!E5:'Staff Skill Levels'!BB5)</f>
        <v>0</v>
      </c>
      <c r="F4" s="17">
        <f>COUNT('Staff Skill Levels'!E5:BB5)</f>
        <v>0</v>
      </c>
      <c r="G4" s="17">
        <f>SUM('Staff Skill Levels'!E5:BB5)</f>
        <v>0</v>
      </c>
      <c r="H4" s="17" t="str">
        <f t="shared" ref="H4:H30" si="0">IF(F4&gt;0,G4/F4,"N/A")</f>
        <v>N/A</v>
      </c>
    </row>
    <row r="5" spans="2:8" x14ac:dyDescent="0.75">
      <c r="B5" s="59"/>
      <c r="C5" s="5">
        <v>3</v>
      </c>
      <c r="D5" s="10" t="s">
        <v>23</v>
      </c>
      <c r="E5" s="35">
        <f>MAX('Staff Skill Levels'!E6:'Staff Skill Levels'!BB6)</f>
        <v>0</v>
      </c>
      <c r="F5" s="17">
        <f>COUNT('Staff Skill Levels'!E6:BB6)</f>
        <v>0</v>
      </c>
      <c r="G5" s="17">
        <f>SUM('Staff Skill Levels'!E6:BB6)</f>
        <v>0</v>
      </c>
      <c r="H5" s="17" t="str">
        <f>IF(F5&gt;0,G5/F5,"N/A")</f>
        <v>N/A</v>
      </c>
    </row>
    <row r="6" spans="2:8" x14ac:dyDescent="0.75">
      <c r="B6" s="59"/>
      <c r="C6" s="5">
        <v>4</v>
      </c>
      <c r="D6" s="10" t="s">
        <v>24</v>
      </c>
      <c r="E6" s="35">
        <f>MAX('Staff Skill Levels'!E7:'Staff Skill Levels'!BB7)</f>
        <v>0</v>
      </c>
      <c r="F6" s="17">
        <f>COUNT('Staff Skill Levels'!E7:BB7)</f>
        <v>0</v>
      </c>
      <c r="G6" s="17">
        <f>SUM('Staff Skill Levels'!E7:BB7)</f>
        <v>0</v>
      </c>
      <c r="H6" s="17" t="str">
        <f t="shared" si="0"/>
        <v>N/A</v>
      </c>
    </row>
    <row r="7" spans="2:8" x14ac:dyDescent="0.75">
      <c r="B7" s="59"/>
      <c r="C7" s="5">
        <v>5</v>
      </c>
      <c r="D7" s="10" t="s">
        <v>25</v>
      </c>
      <c r="E7" s="35">
        <f>MAX('Staff Skill Levels'!E8:'Staff Skill Levels'!BB8)</f>
        <v>0</v>
      </c>
      <c r="F7" s="17">
        <f>COUNT('Staff Skill Levels'!E8:BB8)</f>
        <v>0</v>
      </c>
      <c r="G7" s="17">
        <f>SUM('Staff Skill Levels'!E8:BB8)</f>
        <v>0</v>
      </c>
      <c r="H7" s="17" t="str">
        <f t="shared" si="0"/>
        <v>N/A</v>
      </c>
    </row>
    <row r="8" spans="2:8" x14ac:dyDescent="0.75">
      <c r="B8" s="59"/>
      <c r="C8" s="5">
        <v>6</v>
      </c>
      <c r="D8" s="10" t="s">
        <v>26</v>
      </c>
      <c r="E8" s="35">
        <f>MAX('Staff Skill Levels'!E9:'Staff Skill Levels'!BB9)</f>
        <v>0</v>
      </c>
      <c r="F8" s="17">
        <f>COUNT('Staff Skill Levels'!E9:BB9)</f>
        <v>0</v>
      </c>
      <c r="G8" s="17">
        <f>SUM('Staff Skill Levels'!E9:BB9)</f>
        <v>0</v>
      </c>
      <c r="H8" s="17" t="str">
        <f t="shared" si="0"/>
        <v>N/A</v>
      </c>
    </row>
    <row r="9" spans="2:8" x14ac:dyDescent="0.75">
      <c r="B9" s="60" t="s">
        <v>27</v>
      </c>
      <c r="C9" s="6">
        <v>7</v>
      </c>
      <c r="D9" s="11" t="s">
        <v>28</v>
      </c>
      <c r="E9" s="35">
        <f>MAX('Staff Skill Levels'!E10:'Staff Skill Levels'!BB10)</f>
        <v>0</v>
      </c>
      <c r="F9" s="17">
        <f>COUNT('Staff Skill Levels'!E10:BB10)</f>
        <v>0</v>
      </c>
      <c r="G9" s="17">
        <f>SUM('Staff Skill Levels'!E10:BB10)</f>
        <v>0</v>
      </c>
      <c r="H9" s="17" t="str">
        <f t="shared" si="0"/>
        <v>N/A</v>
      </c>
    </row>
    <row r="10" spans="2:8" x14ac:dyDescent="0.75">
      <c r="B10" s="60"/>
      <c r="C10" s="6">
        <v>8</v>
      </c>
      <c r="D10" s="11" t="s">
        <v>29</v>
      </c>
      <c r="E10" s="35">
        <f>MAX('Staff Skill Levels'!E11:'Staff Skill Levels'!BB11)</f>
        <v>0</v>
      </c>
      <c r="F10" s="17">
        <f>COUNT('Staff Skill Levels'!E11:BB11)</f>
        <v>0</v>
      </c>
      <c r="G10" s="17">
        <f>SUM('Staff Skill Levels'!E11:BB11)</f>
        <v>0</v>
      </c>
      <c r="H10" s="17" t="str">
        <f t="shared" si="0"/>
        <v>N/A</v>
      </c>
    </row>
    <row r="11" spans="2:8" x14ac:dyDescent="0.75">
      <c r="B11" s="60"/>
      <c r="C11" s="6">
        <v>9</v>
      </c>
      <c r="D11" s="11" t="s">
        <v>30</v>
      </c>
      <c r="E11" s="35">
        <f>MAX('Staff Skill Levels'!E12:'Staff Skill Levels'!BB12)</f>
        <v>0</v>
      </c>
      <c r="F11" s="17">
        <f>COUNT('Staff Skill Levels'!E12:BB12)</f>
        <v>0</v>
      </c>
      <c r="G11" s="17">
        <f>SUM('Staff Skill Levels'!E12:BB12)</f>
        <v>0</v>
      </c>
      <c r="H11" s="17" t="str">
        <f t="shared" si="0"/>
        <v>N/A</v>
      </c>
    </row>
    <row r="12" spans="2:8" x14ac:dyDescent="0.75">
      <c r="B12" s="60"/>
      <c r="C12" s="6">
        <v>10</v>
      </c>
      <c r="D12" s="11" t="s">
        <v>31</v>
      </c>
      <c r="E12" s="35">
        <f>MAX('Staff Skill Levels'!E13:'Staff Skill Levels'!BB13)</f>
        <v>0</v>
      </c>
      <c r="F12" s="17">
        <f>COUNT('Staff Skill Levels'!E13:BB13)</f>
        <v>0</v>
      </c>
      <c r="G12" s="17">
        <f>SUM('Staff Skill Levels'!E13:BB13)</f>
        <v>0</v>
      </c>
      <c r="H12" s="17" t="str">
        <f t="shared" si="0"/>
        <v>N/A</v>
      </c>
    </row>
    <row r="13" spans="2:8" x14ac:dyDescent="0.75">
      <c r="B13" s="60"/>
      <c r="C13" s="6">
        <v>11</v>
      </c>
      <c r="D13" s="11" t="s">
        <v>32</v>
      </c>
      <c r="E13" s="35">
        <f>MAX('Staff Skill Levels'!E14:'Staff Skill Levels'!BB14)</f>
        <v>0</v>
      </c>
      <c r="F13" s="17">
        <f>COUNT('Staff Skill Levels'!E14:BB14)</f>
        <v>0</v>
      </c>
      <c r="G13" s="17">
        <f>SUM('Staff Skill Levels'!E14:BB14)</f>
        <v>0</v>
      </c>
      <c r="H13" s="17" t="str">
        <f t="shared" si="0"/>
        <v>N/A</v>
      </c>
    </row>
    <row r="14" spans="2:8" x14ac:dyDescent="0.75">
      <c r="B14" s="60"/>
      <c r="C14" s="6">
        <v>12</v>
      </c>
      <c r="D14" s="11" t="s">
        <v>33</v>
      </c>
      <c r="E14" s="35">
        <f>MAX('Staff Skill Levels'!E15:'Staff Skill Levels'!BB15)</f>
        <v>0</v>
      </c>
      <c r="F14" s="17">
        <f>COUNT('Staff Skill Levels'!E15:BB15)</f>
        <v>0</v>
      </c>
      <c r="G14" s="17">
        <f>SUM('Staff Skill Levels'!E15:BB15)</f>
        <v>0</v>
      </c>
      <c r="H14" s="17" t="str">
        <f t="shared" si="0"/>
        <v>N/A</v>
      </c>
    </row>
    <row r="15" spans="2:8" x14ac:dyDescent="0.75">
      <c r="B15" s="60"/>
      <c r="C15" s="6">
        <v>13</v>
      </c>
      <c r="D15" s="11" t="s">
        <v>34</v>
      </c>
      <c r="E15" s="35">
        <f>MAX('Staff Skill Levels'!E16:'Staff Skill Levels'!BB16)</f>
        <v>0</v>
      </c>
      <c r="F15" s="17">
        <f>COUNT('Staff Skill Levels'!E16:BB16)</f>
        <v>0</v>
      </c>
      <c r="G15" s="17">
        <f>SUM('Staff Skill Levels'!E16:BB16)</f>
        <v>0</v>
      </c>
      <c r="H15" s="17" t="str">
        <f t="shared" si="0"/>
        <v>N/A</v>
      </c>
    </row>
    <row r="16" spans="2:8" x14ac:dyDescent="0.75">
      <c r="B16" s="61" t="s">
        <v>35</v>
      </c>
      <c r="C16" s="7">
        <v>14</v>
      </c>
      <c r="D16" s="12" t="s">
        <v>36</v>
      </c>
      <c r="E16" s="35">
        <f>MAX('Staff Skill Levels'!E17:'Staff Skill Levels'!BB17)</f>
        <v>0</v>
      </c>
      <c r="F16" s="17">
        <f>COUNT('Staff Skill Levels'!E17:BB17)</f>
        <v>0</v>
      </c>
      <c r="G16" s="17">
        <f>SUM('Staff Skill Levels'!E17:BB17)</f>
        <v>0</v>
      </c>
      <c r="H16" s="17" t="str">
        <f t="shared" si="0"/>
        <v>N/A</v>
      </c>
    </row>
    <row r="17" spans="2:8" x14ac:dyDescent="0.75">
      <c r="B17" s="61"/>
      <c r="C17" s="7">
        <v>15</v>
      </c>
      <c r="D17" s="12" t="s">
        <v>235</v>
      </c>
      <c r="E17" s="35">
        <f>MAX('Staff Skill Levels'!E18:'Staff Skill Levels'!BB18)</f>
        <v>0</v>
      </c>
      <c r="F17" s="17">
        <f>COUNT('Staff Skill Levels'!E18:BB18)</f>
        <v>0</v>
      </c>
      <c r="G17" s="17">
        <f>SUM('Staff Skill Levels'!E18:BB18)</f>
        <v>0</v>
      </c>
      <c r="H17" s="17" t="str">
        <f t="shared" ref="H17" si="1">IF(F17&gt;0,G17/F17,"N/A")</f>
        <v>N/A</v>
      </c>
    </row>
    <row r="18" spans="2:8" x14ac:dyDescent="0.75">
      <c r="B18" s="61"/>
      <c r="C18" s="7">
        <v>15</v>
      </c>
      <c r="D18" s="12" t="s">
        <v>37</v>
      </c>
      <c r="E18" s="35">
        <f>MAX('Staff Skill Levels'!E19:'Staff Skill Levels'!BB19)</f>
        <v>0</v>
      </c>
      <c r="F18" s="17">
        <f>COUNT('Staff Skill Levels'!E19:BB19)</f>
        <v>0</v>
      </c>
      <c r="G18" s="17">
        <f>SUM('Staff Skill Levels'!E19:BB19)</f>
        <v>0</v>
      </c>
      <c r="H18" s="17" t="str">
        <f t="shared" si="0"/>
        <v>N/A</v>
      </c>
    </row>
    <row r="19" spans="2:8" x14ac:dyDescent="0.75">
      <c r="B19" s="61"/>
      <c r="C19" s="7">
        <v>16</v>
      </c>
      <c r="D19" s="12" t="s">
        <v>38</v>
      </c>
      <c r="E19" s="35">
        <f>MAX('Staff Skill Levels'!E20:'Staff Skill Levels'!BB20)</f>
        <v>0</v>
      </c>
      <c r="F19" s="17">
        <f>COUNT('Staff Skill Levels'!E20:BB20)</f>
        <v>0</v>
      </c>
      <c r="G19" s="17">
        <f>SUM('Staff Skill Levels'!E20:BB20)</f>
        <v>0</v>
      </c>
      <c r="H19" s="17" t="str">
        <f t="shared" si="0"/>
        <v>N/A</v>
      </c>
    </row>
    <row r="20" spans="2:8" x14ac:dyDescent="0.75">
      <c r="B20" s="61"/>
      <c r="C20" s="7">
        <v>17</v>
      </c>
      <c r="D20" s="12" t="s">
        <v>39</v>
      </c>
      <c r="E20" s="35">
        <f>MAX('Staff Skill Levels'!E21:'Staff Skill Levels'!BB21)</f>
        <v>0</v>
      </c>
      <c r="F20" s="17">
        <f>COUNT('Staff Skill Levels'!E21:BB21)</f>
        <v>0</v>
      </c>
      <c r="G20" s="17">
        <f>SUM('Staff Skill Levels'!E21:BB21)</f>
        <v>0</v>
      </c>
      <c r="H20" s="17" t="str">
        <f t="shared" si="0"/>
        <v>N/A</v>
      </c>
    </row>
    <row r="21" spans="2:8" x14ac:dyDescent="0.75">
      <c r="B21" s="61"/>
      <c r="C21" s="7">
        <v>18</v>
      </c>
      <c r="D21" s="12" t="s">
        <v>40</v>
      </c>
      <c r="E21" s="35">
        <f>MAX('Staff Skill Levels'!E22:'Staff Skill Levels'!BB22)</f>
        <v>0</v>
      </c>
      <c r="F21" s="17">
        <f>COUNT('Staff Skill Levels'!E22:BB22)</f>
        <v>0</v>
      </c>
      <c r="G21" s="17">
        <f>SUM('Staff Skill Levels'!E22:BB22)</f>
        <v>0</v>
      </c>
      <c r="H21" s="17" t="str">
        <f t="shared" si="0"/>
        <v>N/A</v>
      </c>
    </row>
    <row r="22" spans="2:8" x14ac:dyDescent="0.75">
      <c r="B22" s="62" t="s">
        <v>41</v>
      </c>
      <c r="C22" s="8">
        <v>19</v>
      </c>
      <c r="D22" s="13" t="s">
        <v>42</v>
      </c>
      <c r="E22" s="35">
        <f>MAX('Staff Skill Levels'!E23:'Staff Skill Levels'!BB23)</f>
        <v>0</v>
      </c>
      <c r="F22" s="17">
        <f>COUNT('Staff Skill Levels'!E23:BB23)</f>
        <v>0</v>
      </c>
      <c r="G22" s="17">
        <f>SUM('Staff Skill Levels'!E23:BB23)</f>
        <v>0</v>
      </c>
      <c r="H22" s="17" t="str">
        <f t="shared" si="0"/>
        <v>N/A</v>
      </c>
    </row>
    <row r="23" spans="2:8" x14ac:dyDescent="0.75">
      <c r="B23" s="62"/>
      <c r="C23" s="8">
        <v>20</v>
      </c>
      <c r="D23" s="13" t="s">
        <v>43</v>
      </c>
      <c r="E23" s="35">
        <f>MAX('Staff Skill Levels'!E24:'Staff Skill Levels'!BB24)</f>
        <v>0</v>
      </c>
      <c r="F23" s="17">
        <f>COUNT('Staff Skill Levels'!E24:BB24)</f>
        <v>0</v>
      </c>
      <c r="G23" s="17">
        <f>SUM('Staff Skill Levels'!E24:BB24)</f>
        <v>0</v>
      </c>
      <c r="H23" s="17" t="str">
        <f t="shared" si="0"/>
        <v>N/A</v>
      </c>
    </row>
    <row r="24" spans="2:8" x14ac:dyDescent="0.75">
      <c r="B24" s="62"/>
      <c r="C24" s="8">
        <v>21</v>
      </c>
      <c r="D24" s="13" t="s">
        <v>44</v>
      </c>
      <c r="E24" s="35">
        <f>MAX('Staff Skill Levels'!E25:'Staff Skill Levels'!BB25)</f>
        <v>0</v>
      </c>
      <c r="F24" s="17">
        <f>COUNT('Staff Skill Levels'!E25:BB25)</f>
        <v>0</v>
      </c>
      <c r="G24" s="17">
        <f>SUM('Staff Skill Levels'!E25:BB25)</f>
        <v>0</v>
      </c>
      <c r="H24" s="17" t="str">
        <f t="shared" si="0"/>
        <v>N/A</v>
      </c>
    </row>
    <row r="25" spans="2:8" x14ac:dyDescent="0.75">
      <c r="B25" s="62"/>
      <c r="C25" s="8">
        <v>22</v>
      </c>
      <c r="D25" s="13" t="s">
        <v>45</v>
      </c>
      <c r="E25" s="35">
        <f>MAX('Staff Skill Levels'!E26:'Staff Skill Levels'!BB26)</f>
        <v>0</v>
      </c>
      <c r="F25" s="17">
        <f>COUNT('Staff Skill Levels'!E26:BB26)</f>
        <v>0</v>
      </c>
      <c r="G25" s="17">
        <f>SUM('Staff Skill Levels'!E26:BB26)</f>
        <v>0</v>
      </c>
      <c r="H25" s="17" t="str">
        <f t="shared" si="0"/>
        <v>N/A</v>
      </c>
    </row>
    <row r="26" spans="2:8" x14ac:dyDescent="0.75">
      <c r="B26" s="63" t="s">
        <v>46</v>
      </c>
      <c r="C26" s="9">
        <v>23</v>
      </c>
      <c r="D26" s="14" t="s">
        <v>47</v>
      </c>
      <c r="E26" s="35">
        <f>MAX('Staff Skill Levels'!E27:'Staff Skill Levels'!BB27)</f>
        <v>0</v>
      </c>
      <c r="F26" s="17">
        <f>COUNT('Staff Skill Levels'!E27:BB27)</f>
        <v>0</v>
      </c>
      <c r="G26" s="17">
        <f>SUM('Staff Skill Levels'!E27:BB27)</f>
        <v>0</v>
      </c>
      <c r="H26" s="17" t="str">
        <f t="shared" si="0"/>
        <v>N/A</v>
      </c>
    </row>
    <row r="27" spans="2:8" x14ac:dyDescent="0.75">
      <c r="B27" s="64"/>
      <c r="C27" s="9">
        <v>24</v>
      </c>
      <c r="D27" s="14" t="s">
        <v>48</v>
      </c>
      <c r="E27" s="35">
        <f>MAX('Staff Skill Levels'!E28:'Staff Skill Levels'!BB28)</f>
        <v>0</v>
      </c>
      <c r="F27" s="17">
        <f>COUNT('Staff Skill Levels'!E28:BB28)</f>
        <v>0</v>
      </c>
      <c r="G27" s="17">
        <f>SUM('Staff Skill Levels'!E28:BB28)</f>
        <v>0</v>
      </c>
      <c r="H27" s="17" t="str">
        <f t="shared" si="0"/>
        <v>N/A</v>
      </c>
    </row>
    <row r="28" spans="2:8" x14ac:dyDescent="0.75">
      <c r="B28" s="64"/>
      <c r="C28" s="9">
        <v>25</v>
      </c>
      <c r="D28" s="14" t="s">
        <v>49</v>
      </c>
      <c r="E28" s="35">
        <f>MAX('Staff Skill Levels'!E29:'Staff Skill Levels'!BB29)</f>
        <v>0</v>
      </c>
      <c r="F28" s="17">
        <f>COUNT('Staff Skill Levels'!E29:BB29)</f>
        <v>0</v>
      </c>
      <c r="G28" s="17">
        <f>SUM('Staff Skill Levels'!E29:BB29)</f>
        <v>0</v>
      </c>
      <c r="H28" s="17" t="str">
        <f t="shared" si="0"/>
        <v>N/A</v>
      </c>
    </row>
    <row r="29" spans="2:8" x14ac:dyDescent="0.75">
      <c r="B29" s="64"/>
      <c r="C29" s="27">
        <v>26</v>
      </c>
      <c r="D29" s="15" t="s">
        <v>50</v>
      </c>
      <c r="E29" s="35">
        <f>MAX('Staff Skill Levels'!E30:'Staff Skill Levels'!BB30)</f>
        <v>0</v>
      </c>
      <c r="F29" s="17">
        <f>COUNT('Staff Skill Levels'!E30:BB30)</f>
        <v>0</v>
      </c>
      <c r="G29" s="17">
        <f>SUM('Staff Skill Levels'!E30:BB30)</f>
        <v>0</v>
      </c>
      <c r="H29" s="17" t="str">
        <f t="shared" si="0"/>
        <v>N/A</v>
      </c>
    </row>
    <row r="30" spans="2:8" x14ac:dyDescent="0.75">
      <c r="B30" s="65"/>
      <c r="C30" s="16">
        <v>27</v>
      </c>
      <c r="D30" s="14" t="s">
        <v>53</v>
      </c>
      <c r="E30" s="35">
        <f>MAX('Staff Skill Levels'!E31:'Staff Skill Levels'!BB31)</f>
        <v>0</v>
      </c>
      <c r="F30" s="17">
        <f>COUNT('Staff Skill Levels'!E31:BB31)</f>
        <v>0</v>
      </c>
      <c r="G30" s="17">
        <f>SUM('Staff Skill Levels'!E31:BB31)</f>
        <v>0</v>
      </c>
      <c r="H30" s="17" t="str">
        <f t="shared" si="0"/>
        <v>N/A</v>
      </c>
    </row>
  </sheetData>
  <sheetProtection algorithmName="SHA-512" hashValue="441NRxf43ic3SIVt3VoVFbluGFJjKfV43cmwHuVMezqaNedpRnvrhGxTRgsouW8W42olrYaWOwNDrBbIzwqM8Q==" saltValue="/LMRt9GVruPoE15gFqaPFg==" spinCount="100000" sheet="1" objects="1" scenarios="1"/>
  <mergeCells count="5">
    <mergeCell ref="B3:B8"/>
    <mergeCell ref="B9:B15"/>
    <mergeCell ref="B16:B21"/>
    <mergeCell ref="B22:B25"/>
    <mergeCell ref="B26:B30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CEAE4-5E19-4901-BE55-306D2292949E}">
  <sheetPr>
    <tabColor rgb="FFC00000"/>
  </sheetPr>
  <dimension ref="A1:K54"/>
  <sheetViews>
    <sheetView topLeftCell="A23" workbookViewId="0">
      <selection activeCell="J41" sqref="J41"/>
    </sheetView>
  </sheetViews>
  <sheetFormatPr defaultColWidth="9.08984375" defaultRowHeight="14.75" x14ac:dyDescent="0.75"/>
  <cols>
    <col min="1" max="1" width="20.453125" style="26" bestFit="1" customWidth="1"/>
    <col min="2" max="2" width="4.08984375" style="26" customWidth="1"/>
    <col min="3" max="3" width="35.453125" style="26" customWidth="1"/>
    <col min="4" max="4" width="4.31640625" style="26" customWidth="1"/>
    <col min="5" max="5" width="35.453125" style="26" customWidth="1"/>
    <col min="6" max="8" width="14.31640625" style="26" customWidth="1"/>
    <col min="9" max="9" width="15.54296875" style="26" customWidth="1"/>
    <col min="10" max="11" width="14.31640625" style="26" customWidth="1"/>
    <col min="12" max="16384" width="9.08984375" style="26"/>
  </cols>
  <sheetData>
    <row r="1" spans="1:11" s="22" customFormat="1" ht="15" customHeight="1" x14ac:dyDescent="0.75">
      <c r="A1" s="75" t="s">
        <v>61</v>
      </c>
      <c r="B1" s="75" t="s">
        <v>62</v>
      </c>
      <c r="C1" s="75" t="s">
        <v>63</v>
      </c>
      <c r="D1" s="76"/>
      <c r="E1" s="76" t="s">
        <v>0</v>
      </c>
      <c r="F1" s="111" t="s">
        <v>64</v>
      </c>
      <c r="G1" s="112"/>
      <c r="H1" s="112"/>
      <c r="I1" s="113"/>
    </row>
    <row r="2" spans="1:11" s="22" customFormat="1" ht="29.5" x14ac:dyDescent="0.75">
      <c r="A2" s="75"/>
      <c r="B2" s="75"/>
      <c r="C2" s="75"/>
      <c r="D2" s="77"/>
      <c r="E2" s="77"/>
      <c r="F2" s="23" t="s">
        <v>80</v>
      </c>
      <c r="G2" s="23" t="s">
        <v>83</v>
      </c>
      <c r="H2" s="23" t="s">
        <v>81</v>
      </c>
      <c r="I2" s="23" t="s">
        <v>84</v>
      </c>
    </row>
    <row r="3" spans="1:11" s="22" customFormat="1" x14ac:dyDescent="0.75">
      <c r="A3" s="78" t="s">
        <v>20</v>
      </c>
      <c r="B3" s="5">
        <v>1</v>
      </c>
      <c r="C3" s="5" t="s">
        <v>21</v>
      </c>
      <c r="D3" s="5" t="s">
        <v>66</v>
      </c>
      <c r="E3" s="24" t="s">
        <v>4</v>
      </c>
      <c r="F3" s="25">
        <f>'RAM Scores'!D4</f>
        <v>0</v>
      </c>
      <c r="G3" s="25">
        <f>IF(F3=4,SkillLevelsForRAM!J3,IF(F3=3,SkillLevelsForRAM!I3,IF(F3=2,SkillLevelsForRAM!H3,IF(F3=1,SkillLevelsForRAM!G3,IF(F3=0,SkillLevelsForRAM!F3,"")))))</f>
        <v>0</v>
      </c>
      <c r="H3" s="25">
        <f>'RAM Scores'!E4</f>
        <v>0</v>
      </c>
      <c r="I3" s="25">
        <f>IF(H3=4,SkillLevelsForRAM!J3,IF(H3=3,SkillLevelsForRAM!I3,IF(H3=2,SkillLevelsForRAM!H3,IF(H3=1,SkillLevelsForRAM!G3,IF(H3=0,SkillLevelsForRAM!F3,"")))))</f>
        <v>0</v>
      </c>
      <c r="J3" s="26"/>
      <c r="K3" s="26"/>
    </row>
    <row r="4" spans="1:11" ht="15.75" customHeight="1" x14ac:dyDescent="0.75">
      <c r="A4" s="79"/>
      <c r="B4" s="5">
        <v>2</v>
      </c>
      <c r="C4" s="5" t="s">
        <v>22</v>
      </c>
      <c r="D4" s="5" t="s">
        <v>67</v>
      </c>
      <c r="E4" s="24" t="s">
        <v>3</v>
      </c>
      <c r="F4" s="25">
        <f>'RAM Scores'!D3</f>
        <v>0</v>
      </c>
      <c r="G4" s="25">
        <f>IF(F4=4,SkillLevelsForRAM!J4,IF(F4=3,SkillLevelsForRAM!I4,IF(F4=2,SkillLevelsForRAM!H4,IF(F4=1,SkillLevelsForRAM!G4,IF(F4=0,SkillLevelsForRAM!F4,"")))))</f>
        <v>0</v>
      </c>
      <c r="H4" s="25">
        <f>'RAM Scores'!E3</f>
        <v>0</v>
      </c>
      <c r="I4" s="25">
        <f>IF(H4=4,SkillLevelsForRAM!J4,IF(H4=3,SkillLevelsForRAM!I4,IF(H4=2,SkillLevelsForRAM!H4,IF(H4=1,SkillLevelsForRAM!G4,IF(H4=0,SkillLevelsForRAM!F4,"")))))</f>
        <v>0</v>
      </c>
    </row>
    <row r="5" spans="1:11" x14ac:dyDescent="0.75">
      <c r="A5" s="79"/>
      <c r="B5" s="5">
        <v>3</v>
      </c>
      <c r="C5" s="5" t="s">
        <v>23</v>
      </c>
      <c r="D5" s="5" t="s">
        <v>67</v>
      </c>
      <c r="E5" s="5" t="s">
        <v>3</v>
      </c>
      <c r="F5" s="25">
        <f>'RAM Scores'!D3</f>
        <v>0</v>
      </c>
      <c r="G5" s="25">
        <f>IF(F5=4,SkillLevelsForRAM!J5,IF(F5=3,SkillLevelsForRAM!I5,IF(F5=2,SkillLevelsForRAM!H5,IF(F5=1,SkillLevelsForRAM!G5,IF(F5=0,SkillLevelsForRAM!F5,"")))))</f>
        <v>0</v>
      </c>
      <c r="H5" s="25">
        <f>'RAM Scores'!E3</f>
        <v>0</v>
      </c>
      <c r="I5" s="25">
        <f>IF(H5=4,SkillLevelsForRAM!J5,IF(H5=3,SkillLevelsForRAM!I5,IF(H5=2,SkillLevelsForRAM!H5,IF(H5=1,SkillLevelsForRAM!G5,IF(H5=0,SkillLevelsForRAM!F5,"")))))</f>
        <v>0</v>
      </c>
    </row>
    <row r="6" spans="1:11" x14ac:dyDescent="0.75">
      <c r="A6" s="79"/>
      <c r="B6" s="5">
        <v>4</v>
      </c>
      <c r="C6" s="5" t="s">
        <v>24</v>
      </c>
      <c r="D6" s="5" t="s">
        <v>67</v>
      </c>
      <c r="E6" s="5" t="s">
        <v>3</v>
      </c>
      <c r="F6" s="25">
        <f>'RAM Scores'!D3</f>
        <v>0</v>
      </c>
      <c r="G6" s="25">
        <f>IF(F6=4,SkillLevelsForRAM!J6,IF(F6=3,SkillLevelsForRAM!I6,IF(F6=2,SkillLevelsForRAM!H6,IF(F6=1,SkillLevelsForRAM!G6,IF(F6=0,SkillLevelsForRAM!F6,"")))))</f>
        <v>0</v>
      </c>
      <c r="H6" s="25">
        <f>'RAM Scores'!E3</f>
        <v>0</v>
      </c>
      <c r="I6" s="25">
        <f>IF(H6=4,SkillLevelsForRAM!J6,IF(H6=3,SkillLevelsForRAM!I6,IF(H6=2,SkillLevelsForRAM!H6,IF(H6=1,SkillLevelsForRAM!G6,IF(H6=0,SkillLevelsForRAM!F6,"")))))</f>
        <v>0</v>
      </c>
    </row>
    <row r="7" spans="1:11" x14ac:dyDescent="0.75">
      <c r="A7" s="79"/>
      <c r="B7" s="81">
        <v>5</v>
      </c>
      <c r="C7" s="83" t="s">
        <v>25</v>
      </c>
      <c r="D7" s="5" t="s">
        <v>66</v>
      </c>
      <c r="E7" s="5" t="s">
        <v>4</v>
      </c>
      <c r="F7" s="25">
        <f>'RAM Scores'!D4</f>
        <v>0</v>
      </c>
      <c r="G7" s="25">
        <f>IF(F7=4,SkillLevelsForRAM!J7,IF(F7=3,SkillLevelsForRAM!I7,IF(F7=2,SkillLevelsForRAM!H7,IF(F7=1,SkillLevelsForRAM!G7,IF(F7=0,SkillLevelsForRAM!F7,"")))))</f>
        <v>0</v>
      </c>
      <c r="H7" s="25">
        <f>'RAM Scores'!E4</f>
        <v>0</v>
      </c>
      <c r="I7" s="25">
        <f>IF(H7=4,SkillLevelsForRAM!J7,IF(H7=3,SkillLevelsForRAM!I7,IF(H7=2,SkillLevelsForRAM!H7,IF(H7=1,SkillLevelsForRAM!G7,IF(H7=0,SkillLevelsForRAM!F7,"")))))</f>
        <v>0</v>
      </c>
    </row>
    <row r="8" spans="1:11" x14ac:dyDescent="0.75">
      <c r="A8" s="79"/>
      <c r="B8" s="82"/>
      <c r="C8" s="84"/>
      <c r="D8" s="5" t="s">
        <v>68</v>
      </c>
      <c r="E8" s="5" t="s">
        <v>7</v>
      </c>
      <c r="F8" s="25">
        <f>'RAM Scores'!D7</f>
        <v>0</v>
      </c>
      <c r="G8" s="25">
        <f>IF(F8=4,SkillLevelsForRAM!J8,IF(F8=3,SkillLevelsForRAM!I8,IF(F8=2,SkillLevelsForRAM!H8,IF(F8=1,SkillLevelsForRAM!G8,IF(F8=0,SkillLevelsForRAM!F8,"")))))</f>
        <v>0</v>
      </c>
      <c r="H8" s="25">
        <f>'RAM Scores'!E7</f>
        <v>0</v>
      </c>
      <c r="I8" s="25">
        <f>IF(H8=4,SkillLevelsForRAM!J8,IF(H8=3,SkillLevelsForRAM!I8,IF(H8=2,SkillLevelsForRAM!H8,IF(H8=1,SkillLevelsForRAM!G8,IF(H8=0,SkillLevelsForRAM!F8,"")))))</f>
        <v>0</v>
      </c>
    </row>
    <row r="9" spans="1:11" x14ac:dyDescent="0.75">
      <c r="A9" s="79"/>
      <c r="B9" s="85">
        <v>6</v>
      </c>
      <c r="C9" s="83" t="s">
        <v>26</v>
      </c>
      <c r="D9" s="5" t="s">
        <v>67</v>
      </c>
      <c r="E9" s="5" t="s">
        <v>3</v>
      </c>
      <c r="F9" s="25">
        <f>'RAM Scores'!D3</f>
        <v>0</v>
      </c>
      <c r="G9" s="25">
        <f>IF(F9=4,SkillLevelsForRAM!J9,IF(F9=3,SkillLevelsForRAM!I9,IF(F9=2,SkillLevelsForRAM!H9,IF(F9=1,SkillLevelsForRAM!G9,IF(F9=0,SkillLevelsForRAM!F9,"")))))</f>
        <v>0</v>
      </c>
      <c r="H9" s="25">
        <f>'RAM Scores'!E3</f>
        <v>0</v>
      </c>
      <c r="I9" s="25">
        <f>IF(H9=4,SkillLevelsForRAM!J9,IF(H9=3,SkillLevelsForRAM!I9,IF(H9=2,SkillLevelsForRAM!H9,IF(H9=1,SkillLevelsForRAM!G9,IF(H9=0,SkillLevelsForRAM!F9,"")))))</f>
        <v>0</v>
      </c>
    </row>
    <row r="10" spans="1:11" x14ac:dyDescent="0.75">
      <c r="A10" s="80"/>
      <c r="B10" s="86"/>
      <c r="C10" s="84"/>
      <c r="D10" s="5" t="s">
        <v>66</v>
      </c>
      <c r="E10" s="5" t="s">
        <v>4</v>
      </c>
      <c r="F10" s="25">
        <f>'RAM Scores'!D4</f>
        <v>0</v>
      </c>
      <c r="G10" s="25">
        <f>IF(F10=4,SkillLevelsForRAM!J10,IF(F10=3,SkillLevelsForRAM!I10,IF(F10=2,SkillLevelsForRAM!H10,IF(F10=1,SkillLevelsForRAM!G10,IF(F10=0,SkillLevelsForRAM!F10,"")))))</f>
        <v>0</v>
      </c>
      <c r="H10" s="25">
        <f>'RAM Scores'!E4</f>
        <v>0</v>
      </c>
      <c r="I10" s="25">
        <f>IF(H10=4,SkillLevelsForRAM!J10,IF(H10=3,SkillLevelsForRAM!I10,IF(H10=2,SkillLevelsForRAM!H10,IF(H10=1,SkillLevelsForRAM!G10,IF(H10=0,SkillLevelsForRAM!F10,"")))))</f>
        <v>0</v>
      </c>
    </row>
    <row r="11" spans="1:11" x14ac:dyDescent="0.75">
      <c r="A11" s="99" t="s">
        <v>27</v>
      </c>
      <c r="B11" s="102">
        <v>7</v>
      </c>
      <c r="C11" s="87" t="s">
        <v>28</v>
      </c>
      <c r="D11" s="6" t="s">
        <v>67</v>
      </c>
      <c r="E11" s="6" t="s">
        <v>3</v>
      </c>
      <c r="F11" s="25">
        <f>'RAM Scores'!D3</f>
        <v>0</v>
      </c>
      <c r="G11" s="25">
        <f>IF(F11=4,SkillLevelsForRAM!J11,IF(F11=3,SkillLevelsForRAM!I11,IF(F11=2,SkillLevelsForRAM!H11,IF(F11=1,SkillLevelsForRAM!G11,IF(F11=0,SkillLevelsForRAM!F11,"")))))</f>
        <v>0</v>
      </c>
      <c r="H11" s="25">
        <f>'RAM Scores'!E3</f>
        <v>0</v>
      </c>
      <c r="I11" s="25">
        <f>IF(H11=4,SkillLevelsForRAM!J11,IF(H11=3,SkillLevelsForRAM!I11,IF(H11=2,SkillLevelsForRAM!H11,IF(H11=1,SkillLevelsForRAM!G11,IF(H11=0,SkillLevelsForRAM!F11,"")))))</f>
        <v>0</v>
      </c>
    </row>
    <row r="12" spans="1:11" x14ac:dyDescent="0.75">
      <c r="A12" s="100"/>
      <c r="B12" s="103"/>
      <c r="C12" s="88"/>
      <c r="D12" s="6" t="s">
        <v>69</v>
      </c>
      <c r="E12" s="6" t="s">
        <v>8</v>
      </c>
      <c r="F12" s="25">
        <f>'RAM Scores'!D8</f>
        <v>0</v>
      </c>
      <c r="G12" s="25">
        <f>IF(F12=4,SkillLevelsForRAM!J12,IF(F12=3,SkillLevelsForRAM!I12,IF(F12=2,SkillLevelsForRAM!H12,IF(F12=1,SkillLevelsForRAM!G12,IF(F12=0,SkillLevelsForRAM!F12,"")))))</f>
        <v>0</v>
      </c>
      <c r="H12" s="25">
        <f>'RAM Scores'!E8</f>
        <v>0</v>
      </c>
      <c r="I12" s="25">
        <f>IF(H12=4,SkillLevelsForRAM!J12,IF(H12=3,SkillLevelsForRAM!I12,IF(H12=2,SkillLevelsForRAM!H12,IF(H12=1,SkillLevelsForRAM!G12,IF(H12=0,SkillLevelsForRAM!F12,"")))))</f>
        <v>0</v>
      </c>
    </row>
    <row r="13" spans="1:11" x14ac:dyDescent="0.75">
      <c r="A13" s="100"/>
      <c r="B13" s="87">
        <v>8</v>
      </c>
      <c r="C13" s="87" t="s">
        <v>29</v>
      </c>
      <c r="D13" s="6" t="s">
        <v>66</v>
      </c>
      <c r="E13" s="6" t="s">
        <v>4</v>
      </c>
      <c r="F13" s="25">
        <f>'RAM Scores'!D4</f>
        <v>0</v>
      </c>
      <c r="G13" s="25">
        <f>IF(F13=4,SkillLevelsForRAM!J13,IF(F13=3,SkillLevelsForRAM!I13,IF(F13=2,SkillLevelsForRAM!H13,IF(F13=1,SkillLevelsForRAM!G13,IF(F13=0,SkillLevelsForRAM!F13,"")))))</f>
        <v>0</v>
      </c>
      <c r="H13" s="25">
        <f>'RAM Scores'!E4</f>
        <v>0</v>
      </c>
      <c r="I13" s="25">
        <f>IF(H13=4,SkillLevelsForRAM!J13,IF(H13=3,SkillLevelsForRAM!I13,IF(H13=2,SkillLevelsForRAM!H13,IF(H13=1,SkillLevelsForRAM!G13,IF(H13=0,SkillLevelsForRAM!F13,"")))))</f>
        <v>0</v>
      </c>
    </row>
    <row r="14" spans="1:11" x14ac:dyDescent="0.75">
      <c r="A14" s="100"/>
      <c r="B14" s="88"/>
      <c r="C14" s="88"/>
      <c r="D14" s="6" t="s">
        <v>69</v>
      </c>
      <c r="E14" s="6" t="s">
        <v>8</v>
      </c>
      <c r="F14" s="25">
        <f>'RAM Scores'!D7</f>
        <v>0</v>
      </c>
      <c r="G14" s="25">
        <f>IF(F14=4,SkillLevelsForRAM!J14,IF(F14=3,SkillLevelsForRAM!I14,IF(F14=2,SkillLevelsForRAM!H14,IF(F14=1,SkillLevelsForRAM!G14,IF(F14=0,SkillLevelsForRAM!F14,"")))))</f>
        <v>0</v>
      </c>
      <c r="H14" s="25">
        <f>'RAM Scores'!E7</f>
        <v>0</v>
      </c>
      <c r="I14" s="25">
        <f>IF(H14=4,SkillLevelsForRAM!J14,IF(H14=3,SkillLevelsForRAM!I14,IF(H14=2,SkillLevelsForRAM!H14,IF(H14=1,SkillLevelsForRAM!G14,IF(H14=0,SkillLevelsForRAM!F14,"")))))</f>
        <v>0</v>
      </c>
    </row>
    <row r="15" spans="1:11" x14ac:dyDescent="0.75">
      <c r="A15" s="100"/>
      <c r="B15" s="87">
        <v>9</v>
      </c>
      <c r="C15" s="87" t="s">
        <v>30</v>
      </c>
      <c r="D15" s="6" t="s">
        <v>67</v>
      </c>
      <c r="E15" s="6" t="s">
        <v>3</v>
      </c>
      <c r="F15" s="25">
        <f>'RAM Scores'!D3</f>
        <v>0</v>
      </c>
      <c r="G15" s="25">
        <f>IF(F15=4,SkillLevelsForRAM!J15,IF(F15=3,SkillLevelsForRAM!I15,IF(F15=2,SkillLevelsForRAM!H15,IF(F15=1,SkillLevelsForRAM!G15,IF(F15=0,SkillLevelsForRAM!F15,"")))))</f>
        <v>0</v>
      </c>
      <c r="H15" s="25">
        <f>'RAM Scores'!E3</f>
        <v>0</v>
      </c>
      <c r="I15" s="25">
        <f>IF(H15=4,SkillLevelsForRAM!J15,IF(H15=3,SkillLevelsForRAM!I15,IF(H15=2,SkillLevelsForRAM!H15,IF(H15=1,SkillLevelsForRAM!G15,IF(H15=0,SkillLevelsForRAM!F15,"")))))</f>
        <v>0</v>
      </c>
    </row>
    <row r="16" spans="1:11" x14ac:dyDescent="0.75">
      <c r="A16" s="100"/>
      <c r="B16" s="88"/>
      <c r="C16" s="88"/>
      <c r="D16" s="6" t="s">
        <v>66</v>
      </c>
      <c r="E16" s="6" t="s">
        <v>4</v>
      </c>
      <c r="F16" s="25">
        <f>'RAM Scores'!D4</f>
        <v>0</v>
      </c>
      <c r="G16" s="25">
        <f>IF(F16=4,SkillLevelsForRAM!J16,IF(F16=3,SkillLevelsForRAM!I16,IF(F16=2,SkillLevelsForRAM!H16,IF(F16=1,SkillLevelsForRAM!G16,IF(F16=0,SkillLevelsForRAM!F16,"")))))</f>
        <v>0</v>
      </c>
      <c r="H16" s="25">
        <f>'RAM Scores'!E4</f>
        <v>0</v>
      </c>
      <c r="I16" s="25">
        <f>IF(H16=4,SkillLevelsForRAM!J16,IF(H16=3,SkillLevelsForRAM!I16,IF(H16=2,SkillLevelsForRAM!H16,IF(H16=1,SkillLevelsForRAM!G16,IF(H16=0,SkillLevelsForRAM!F16,"")))))</f>
        <v>0</v>
      </c>
    </row>
    <row r="17" spans="1:9" x14ac:dyDescent="0.75">
      <c r="A17" s="100"/>
      <c r="B17" s="87">
        <v>10</v>
      </c>
      <c r="C17" s="87" t="s">
        <v>31</v>
      </c>
      <c r="D17" s="6" t="s">
        <v>66</v>
      </c>
      <c r="E17" s="6" t="s">
        <v>4</v>
      </c>
      <c r="F17" s="25">
        <f>'RAM Scores'!D4</f>
        <v>0</v>
      </c>
      <c r="G17" s="25">
        <f>IF(F17=4,SkillLevelsForRAM!J17,IF(F17=3,SkillLevelsForRAM!I17,IF(F17=2,SkillLevelsForRAM!H17,IF(F17=1,SkillLevelsForRAM!G17,IF(F17=0,SkillLevelsForRAM!F17,"")))))</f>
        <v>0</v>
      </c>
      <c r="H17" s="25">
        <f>'RAM Scores'!E4</f>
        <v>0</v>
      </c>
      <c r="I17" s="25">
        <f>IF(H17=4,SkillLevelsForRAM!J17,IF(H17=3,SkillLevelsForRAM!I17,IF(H17=2,SkillLevelsForRAM!H17,IF(H17=1,SkillLevelsForRAM!G17,IF(H17=0,SkillLevelsForRAM!F17,"")))))</f>
        <v>0</v>
      </c>
    </row>
    <row r="18" spans="1:9" x14ac:dyDescent="0.75">
      <c r="A18" s="100"/>
      <c r="B18" s="88"/>
      <c r="C18" s="88"/>
      <c r="D18" s="6" t="s">
        <v>70</v>
      </c>
      <c r="E18" s="6" t="s">
        <v>13</v>
      </c>
      <c r="F18" s="25">
        <f>'RAM Scores'!D13</f>
        <v>0</v>
      </c>
      <c r="G18" s="25">
        <f>IF(F18=4,SkillLevelsForRAM!J18,IF(F18=3,SkillLevelsForRAM!I18,IF(F18=2,SkillLevelsForRAM!H18,IF(F18=1,SkillLevelsForRAM!G18,IF(F18=0,SkillLevelsForRAM!F18,"")))))</f>
        <v>0</v>
      </c>
      <c r="H18" s="25">
        <f>'RAM Scores'!E13</f>
        <v>0</v>
      </c>
      <c r="I18" s="25">
        <f>IF(H18=4,SkillLevelsForRAM!J18,IF(H18=3,SkillLevelsForRAM!I18,IF(H18=2,SkillLevelsForRAM!H18,IF(H18=1,SkillLevelsForRAM!G18,IF(H18=0,SkillLevelsForRAM!F18,"")))))</f>
        <v>0</v>
      </c>
    </row>
    <row r="19" spans="1:9" x14ac:dyDescent="0.75">
      <c r="A19" s="100"/>
      <c r="B19" s="6">
        <v>11</v>
      </c>
      <c r="C19" s="6" t="s">
        <v>32</v>
      </c>
      <c r="D19" s="6" t="s">
        <v>67</v>
      </c>
      <c r="E19" s="6" t="s">
        <v>3</v>
      </c>
      <c r="F19" s="25">
        <f>'RAM Scores'!D3</f>
        <v>0</v>
      </c>
      <c r="G19" s="25">
        <f>IF(F19=4,SkillLevelsForRAM!J19,IF(F19=3,SkillLevelsForRAM!I19,IF(F19=2,SkillLevelsForRAM!H19,IF(F19=1,SkillLevelsForRAM!G19,IF(F19=0,SkillLevelsForRAM!F19,"")))))</f>
        <v>0</v>
      </c>
      <c r="H19" s="25">
        <f>'RAM Scores'!E3</f>
        <v>0</v>
      </c>
      <c r="I19" s="25">
        <f>IF(H19=4,SkillLevelsForRAM!J19,IF(H19=3,SkillLevelsForRAM!I19,IF(H19=2,SkillLevelsForRAM!H19,IF(H19=1,SkillLevelsForRAM!G19,IF(H19=0,SkillLevelsForRAM!F19,"")))))</f>
        <v>0</v>
      </c>
    </row>
    <row r="20" spans="1:9" x14ac:dyDescent="0.75">
      <c r="A20" s="100"/>
      <c r="B20" s="87">
        <v>12</v>
      </c>
      <c r="C20" s="87" t="s">
        <v>33</v>
      </c>
      <c r="D20" s="6" t="s">
        <v>67</v>
      </c>
      <c r="E20" s="6" t="s">
        <v>3</v>
      </c>
      <c r="F20" s="25">
        <f>'RAM Scores'!D3</f>
        <v>0</v>
      </c>
      <c r="G20" s="25">
        <f>IF(F20=4,SkillLevelsForRAM!J20,IF(F20=3,SkillLevelsForRAM!I20,IF(F20=2,SkillLevelsForRAM!H20,IF(F20=1,SkillLevelsForRAM!G20,IF(F20=0,SkillLevelsForRAM!F20,"")))))</f>
        <v>0</v>
      </c>
      <c r="H20" s="25">
        <f>'RAM Scores'!E3</f>
        <v>0</v>
      </c>
      <c r="I20" s="25">
        <f>IF(H20=4,SkillLevelsForRAM!J20,IF(H20=3,SkillLevelsForRAM!I20,IF(H20=2,SkillLevelsForRAM!H20,IF(H20=1,SkillLevelsForRAM!G20,IF(H20=0,SkillLevelsForRAM!F20,"")))))</f>
        <v>0</v>
      </c>
    </row>
    <row r="21" spans="1:9" x14ac:dyDescent="0.75">
      <c r="A21" s="100"/>
      <c r="B21" s="88"/>
      <c r="C21" s="88"/>
      <c r="D21" s="6" t="s">
        <v>69</v>
      </c>
      <c r="E21" s="6" t="s">
        <v>8</v>
      </c>
      <c r="F21" s="25">
        <f>'RAM Scores'!D7</f>
        <v>0</v>
      </c>
      <c r="G21" s="25">
        <f>IF(F21=4,SkillLevelsForRAM!J21,IF(F21=3,SkillLevelsForRAM!I21,IF(F21=2,SkillLevelsForRAM!H21,IF(F21=1,SkillLevelsForRAM!G21,IF(F21=0,SkillLevelsForRAM!F21,"")))))</f>
        <v>0</v>
      </c>
      <c r="H21" s="25">
        <f>'RAM Scores'!E7</f>
        <v>0</v>
      </c>
      <c r="I21" s="25">
        <f>IF(H21=4,SkillLevelsForRAM!J21,IF(H21=3,SkillLevelsForRAM!I21,IF(H21=2,SkillLevelsForRAM!H21,IF(H21=1,SkillLevelsForRAM!G21,IF(H21=0,SkillLevelsForRAM!F21,"")))))</f>
        <v>0</v>
      </c>
    </row>
    <row r="22" spans="1:9" x14ac:dyDescent="0.75">
      <c r="A22" s="100"/>
      <c r="B22" s="87">
        <v>13</v>
      </c>
      <c r="C22" s="87" t="s">
        <v>34</v>
      </c>
      <c r="D22" s="6" t="s">
        <v>71</v>
      </c>
      <c r="E22" s="6" t="s">
        <v>6</v>
      </c>
      <c r="F22" s="25">
        <f>'RAM Scores'!D6</f>
        <v>0</v>
      </c>
      <c r="G22" s="25">
        <f>IF(F22=4,SkillLevelsForRAM!J22,IF(F22=3,SkillLevelsForRAM!I22,IF(F22=2,SkillLevelsForRAM!H22,IF(F22=1,SkillLevelsForRAM!G22,IF(F22=0,SkillLevelsForRAM!F22,"")))))</f>
        <v>0</v>
      </c>
      <c r="H22" s="25">
        <f>'RAM Scores'!E6</f>
        <v>0</v>
      </c>
      <c r="I22" s="25">
        <f>IF(H22=4,SkillLevelsForRAM!J22,IF(H22=3,SkillLevelsForRAM!I22,IF(H22=2,SkillLevelsForRAM!H22,IF(H22=1,SkillLevelsForRAM!G22,IF(H22=0,SkillLevelsForRAM!F22,"")))))</f>
        <v>0</v>
      </c>
    </row>
    <row r="23" spans="1:9" x14ac:dyDescent="0.75">
      <c r="A23" s="101"/>
      <c r="B23" s="88"/>
      <c r="C23" s="88"/>
      <c r="D23" s="6" t="s">
        <v>72</v>
      </c>
      <c r="E23" s="6" t="s">
        <v>73</v>
      </c>
      <c r="F23" s="25">
        <f>F54</f>
        <v>0</v>
      </c>
      <c r="G23" s="25">
        <f>IF(F23=4,SkillLevelsForRAM!J23,IF(F23=3,SkillLevelsForRAM!I23,IF(F23=2,SkillLevelsForRAM!H23,IF(F23=1,SkillLevelsForRAM!G23,IF(F23=0,SkillLevelsForRAM!F23,"")))))</f>
        <v>0</v>
      </c>
      <c r="H23" s="25">
        <f>G54</f>
        <v>0</v>
      </c>
      <c r="I23" s="25">
        <f>IF(H23=4,SkillLevelsForRAM!J23,IF(H23=3,SkillLevelsForRAM!I23,IF(H23=2,SkillLevelsForRAM!H23,IF(H23=1,SkillLevelsForRAM!G23,IF(H23=0,SkillLevelsForRAM!F23,"")))))</f>
        <v>0</v>
      </c>
    </row>
    <row r="24" spans="1:9" x14ac:dyDescent="0.75">
      <c r="A24" s="94" t="s">
        <v>35</v>
      </c>
      <c r="B24" s="97">
        <v>14</v>
      </c>
      <c r="C24" s="97" t="s">
        <v>36</v>
      </c>
      <c r="D24" s="7" t="s">
        <v>71</v>
      </c>
      <c r="E24" s="7" t="s">
        <v>6</v>
      </c>
      <c r="F24" s="25">
        <f>'RAM Scores'!D6</f>
        <v>0</v>
      </c>
      <c r="G24" s="25">
        <f>IF(F24=4,SkillLevelsForRAM!J24,IF(F24=3,SkillLevelsForRAM!I24,IF(F24=2,SkillLevelsForRAM!H24,IF(F24=1,SkillLevelsForRAM!G24,IF(F24=0,SkillLevelsForRAM!F24,"")))))</f>
        <v>0</v>
      </c>
      <c r="H24" s="25">
        <f>'RAM Scores'!E6</f>
        <v>0</v>
      </c>
      <c r="I24" s="25">
        <f>IF(H24=4,SkillLevelsForRAM!J24,IF(H24=3,SkillLevelsForRAM!I24,IF(H24=2,SkillLevelsForRAM!H24,IF(H24=1,SkillLevelsForRAM!G24,IF(H24=0,SkillLevelsForRAM!F24,"")))))</f>
        <v>0</v>
      </c>
    </row>
    <row r="25" spans="1:9" x14ac:dyDescent="0.75">
      <c r="A25" s="95"/>
      <c r="B25" s="98"/>
      <c r="C25" s="98"/>
      <c r="D25" s="7" t="s">
        <v>72</v>
      </c>
      <c r="E25" s="7" t="s">
        <v>73</v>
      </c>
      <c r="F25" s="25">
        <f>F54</f>
        <v>0</v>
      </c>
      <c r="G25" s="25">
        <f>IF(F25=4,SkillLevelsForRAM!J25,IF(F25=3,SkillLevelsForRAM!I25,IF(F25=2,SkillLevelsForRAM!H25,IF(F25=1,SkillLevelsForRAM!G25,IF(F25=0,SkillLevelsForRAM!F25,"")))))</f>
        <v>0</v>
      </c>
      <c r="H25" s="25">
        <f>G54</f>
        <v>0</v>
      </c>
      <c r="I25" s="25">
        <f>IF(H25=4,SkillLevelsForRAM!J25,IF(H25=3,SkillLevelsForRAM!I25,IF(H25=2,SkillLevelsForRAM!H25,IF(H25=1,SkillLevelsForRAM!G25,IF(H25=0,SkillLevelsForRAM!F25,"")))))</f>
        <v>0</v>
      </c>
    </row>
    <row r="26" spans="1:9" x14ac:dyDescent="0.75">
      <c r="A26" s="95"/>
      <c r="B26" s="97">
        <v>15</v>
      </c>
      <c r="C26" s="104" t="s">
        <v>235</v>
      </c>
      <c r="D26" s="7" t="s">
        <v>71</v>
      </c>
      <c r="E26" s="7" t="s">
        <v>6</v>
      </c>
      <c r="F26" s="25">
        <f>'RAM Scores'!D6</f>
        <v>0</v>
      </c>
      <c r="G26" s="25">
        <f>IF(F26=4,SkillLevelsForRAM!J26,IF(F26=3,SkillLevelsForRAM!I26,IF(F26=2,SkillLevelsForRAM!H26,IF(F26=1,SkillLevelsForRAM!G26,IF(F26=0,SkillLevelsForRAM!F26,"")))))</f>
        <v>0</v>
      </c>
      <c r="H26" s="25">
        <f>'RAM Scores'!E6</f>
        <v>0</v>
      </c>
      <c r="I26" s="25">
        <f>IF(H26=4,SkillLevelsForRAM!J26,IF(H26=3,SkillLevelsForRAM!I26,IF(H26=2,SkillLevelsForRAM!H26,IF(H26=1,SkillLevelsForRAM!G26,IF(H26=0,SkillLevelsForRAM!F26,"")))))</f>
        <v>0</v>
      </c>
    </row>
    <row r="27" spans="1:9" x14ac:dyDescent="0.75">
      <c r="A27" s="95"/>
      <c r="B27" s="98"/>
      <c r="C27" s="105"/>
      <c r="D27" s="7" t="s">
        <v>72</v>
      </c>
      <c r="E27" s="7" t="s">
        <v>73</v>
      </c>
      <c r="F27" s="25">
        <f>F54</f>
        <v>0</v>
      </c>
      <c r="G27" s="25">
        <f>IF(F27=4,SkillLevelsForRAM!J27,IF(F27=3,SkillLevelsForRAM!I27,IF(F27=2,SkillLevelsForRAM!H27,IF(F27=1,SkillLevelsForRAM!G27,IF(F27=0,SkillLevelsForRAM!F27,"")))))</f>
        <v>0</v>
      </c>
      <c r="H27" s="25">
        <f>G54</f>
        <v>0</v>
      </c>
      <c r="I27" s="25">
        <f>IF(H27=4,SkillLevelsForRAM!J27,IF(H27=3,SkillLevelsForRAM!I27,IF(H27=2,SkillLevelsForRAM!H27,IF(H27=1,SkillLevelsForRAM!G27,IF(H27=0,SkillLevelsForRAM!F27,"")))))</f>
        <v>0</v>
      </c>
    </row>
    <row r="28" spans="1:9" x14ac:dyDescent="0.75">
      <c r="A28" s="95"/>
      <c r="B28" s="7">
        <v>16</v>
      </c>
      <c r="C28" s="7" t="s">
        <v>37</v>
      </c>
      <c r="D28" s="7" t="s">
        <v>71</v>
      </c>
      <c r="E28" s="7" t="s">
        <v>6</v>
      </c>
      <c r="F28" s="25">
        <f>'RAM Scores'!D6</f>
        <v>0</v>
      </c>
      <c r="G28" s="25">
        <f>IF(F28=4,SkillLevelsForRAM!J28,IF(F28=3,SkillLevelsForRAM!I28,IF(F28=2,SkillLevelsForRAM!H28,IF(F28=1,SkillLevelsForRAM!G28,IF(F28=0,SkillLevelsForRAM!F28,"")))))</f>
        <v>0</v>
      </c>
      <c r="H28" s="25">
        <f>'RAM Scores'!E6</f>
        <v>0</v>
      </c>
      <c r="I28" s="25">
        <f>IF(H28=4,SkillLevelsForRAM!J28,IF(H28=3,SkillLevelsForRAM!I28,IF(H28=2,SkillLevelsForRAM!H28,IF(H28=1,SkillLevelsForRAM!G28,IF(H28=0,SkillLevelsForRAM!F28,"")))))</f>
        <v>0</v>
      </c>
    </row>
    <row r="29" spans="1:9" x14ac:dyDescent="0.75">
      <c r="A29" s="95"/>
      <c r="B29" s="7">
        <v>17</v>
      </c>
      <c r="C29" s="7" t="s">
        <v>38</v>
      </c>
      <c r="D29" s="7" t="s">
        <v>71</v>
      </c>
      <c r="E29" s="7" t="s">
        <v>6</v>
      </c>
      <c r="F29" s="25">
        <f>'RAM Scores'!D6</f>
        <v>0</v>
      </c>
      <c r="G29" s="25">
        <f>IF(F29=4,SkillLevelsForRAM!J29,IF(F29=3,SkillLevelsForRAM!I29,IF(F29=2,SkillLevelsForRAM!H29,IF(F29=1,SkillLevelsForRAM!G29,IF(F29=0,SkillLevelsForRAM!F29,"")))))</f>
        <v>0</v>
      </c>
      <c r="H29" s="25">
        <f>'RAM Scores'!E6</f>
        <v>0</v>
      </c>
      <c r="I29" s="25">
        <f>IF(H29=4,SkillLevelsForRAM!J29,IF(H29=3,SkillLevelsForRAM!I29,IF(H29=2,SkillLevelsForRAM!H29,IF(H29=1,SkillLevelsForRAM!G29,IF(H29=0,SkillLevelsForRAM!F29,"")))))</f>
        <v>0</v>
      </c>
    </row>
    <row r="30" spans="1:9" x14ac:dyDescent="0.75">
      <c r="A30" s="95"/>
      <c r="B30" s="7">
        <v>18</v>
      </c>
      <c r="C30" s="7" t="s">
        <v>39</v>
      </c>
      <c r="D30" s="7" t="s">
        <v>71</v>
      </c>
      <c r="E30" s="7" t="s">
        <v>6</v>
      </c>
      <c r="F30" s="25">
        <f>'RAM Scores'!D6</f>
        <v>0</v>
      </c>
      <c r="G30" s="25">
        <f>IF(F30=4,SkillLevelsForRAM!J30,IF(F30=3,SkillLevelsForRAM!I30,IF(F30=2,SkillLevelsForRAM!H30,IF(F30=1,SkillLevelsForRAM!G30,IF(F30=0,SkillLevelsForRAM!F30,"")))))</f>
        <v>0</v>
      </c>
      <c r="H30" s="25">
        <f>'RAM Scores'!E6</f>
        <v>0</v>
      </c>
      <c r="I30" s="25">
        <f>IF(H30=4,SkillLevelsForRAM!J30,IF(H30=3,SkillLevelsForRAM!I30,IF(H30=2,SkillLevelsForRAM!H30,IF(H30=1,SkillLevelsForRAM!G30,IF(H30=0,SkillLevelsForRAM!F30,"")))))</f>
        <v>0</v>
      </c>
    </row>
    <row r="31" spans="1:9" x14ac:dyDescent="0.75">
      <c r="A31" s="95"/>
      <c r="B31" s="97">
        <v>19</v>
      </c>
      <c r="C31" s="97" t="s">
        <v>40</v>
      </c>
      <c r="D31" s="7" t="s">
        <v>71</v>
      </c>
      <c r="E31" s="7" t="s">
        <v>6</v>
      </c>
      <c r="F31" s="25">
        <f>'RAM Scores'!D6</f>
        <v>0</v>
      </c>
      <c r="G31" s="25">
        <f>IF(F31=4,SkillLevelsForRAM!J31,IF(F31=3,SkillLevelsForRAM!I31,IF(F31=2,SkillLevelsForRAM!H31,IF(F31=1,SkillLevelsForRAM!G31,IF(F31=0,SkillLevelsForRAM!F31,"")))))</f>
        <v>0</v>
      </c>
      <c r="H31" s="25">
        <f>'RAM Scores'!E6</f>
        <v>0</v>
      </c>
      <c r="I31" s="25">
        <f>IF(H31=4,SkillLevelsForRAM!J31,IF(H31=3,SkillLevelsForRAM!I31,IF(H31=2,SkillLevelsForRAM!H31,IF(H31=1,SkillLevelsForRAM!G31,IF(H31=0,SkillLevelsForRAM!F31,"")))))</f>
        <v>0</v>
      </c>
    </row>
    <row r="32" spans="1:9" x14ac:dyDescent="0.75">
      <c r="A32" s="96"/>
      <c r="B32" s="98"/>
      <c r="C32" s="98"/>
      <c r="D32" s="7" t="s">
        <v>72</v>
      </c>
      <c r="E32" s="7" t="s">
        <v>73</v>
      </c>
      <c r="F32" s="25">
        <f>F54</f>
        <v>0</v>
      </c>
      <c r="G32" s="25">
        <f>IF(F32=4,SkillLevelsForRAM!J32,IF(F32=3,SkillLevelsForRAM!I32,IF(F32=2,SkillLevelsForRAM!H32,IF(F32=1,SkillLevelsForRAM!G32,IF(F32=0,SkillLevelsForRAM!F32,"")))))</f>
        <v>0</v>
      </c>
      <c r="H32" s="25">
        <f>G54</f>
        <v>0</v>
      </c>
      <c r="I32" s="25">
        <f>IF(H32=4,SkillLevelsForRAM!J32,IF(H32=3,SkillLevelsForRAM!I32,IF(H32=2,SkillLevelsForRAM!H32,IF(H32=1,SkillLevelsForRAM!G32,IF(H32=0,SkillLevelsForRAM!F32,"")))))</f>
        <v>0</v>
      </c>
    </row>
    <row r="33" spans="1:9" x14ac:dyDescent="0.75">
      <c r="A33" s="91" t="s">
        <v>41</v>
      </c>
      <c r="B33" s="8">
        <v>20</v>
      </c>
      <c r="C33" s="8" t="s">
        <v>42</v>
      </c>
      <c r="D33" s="8" t="s">
        <v>74</v>
      </c>
      <c r="E33" s="8" t="s">
        <v>5</v>
      </c>
      <c r="F33" s="25">
        <f>'RAM Scores'!D5</f>
        <v>0</v>
      </c>
      <c r="G33" s="25">
        <f>IF(F33=4,SkillLevelsForRAM!J33,IF(F33=3,SkillLevelsForRAM!I33,IF(F33=2,SkillLevelsForRAM!H33,IF(F33=1,SkillLevelsForRAM!G33,IF(F33=0,SkillLevelsForRAM!F33,"")))))</f>
        <v>0</v>
      </c>
      <c r="H33" s="25">
        <f>'RAM Scores'!E5</f>
        <v>0</v>
      </c>
      <c r="I33" s="25">
        <f>IF(H33=4,SkillLevelsForRAM!J33,IF(H33=3,SkillLevelsForRAM!I33,IF(H33=2,SkillLevelsForRAM!H33,IF(H33=1,SkillLevelsForRAM!G33,IF(H33=0,SkillLevelsForRAM!F33,"")))))</f>
        <v>0</v>
      </c>
    </row>
    <row r="34" spans="1:9" x14ac:dyDescent="0.75">
      <c r="A34" s="92"/>
      <c r="B34" s="8">
        <v>21</v>
      </c>
      <c r="C34" s="8" t="s">
        <v>43</v>
      </c>
      <c r="D34" s="8" t="s">
        <v>66</v>
      </c>
      <c r="E34" s="8" t="s">
        <v>4</v>
      </c>
      <c r="F34" s="25">
        <f>'RAM Scores'!D4</f>
        <v>0</v>
      </c>
      <c r="G34" s="25">
        <f>IF(F34=4,SkillLevelsForRAM!J34,IF(F34=3,SkillLevelsForRAM!I34,IF(F34=2,SkillLevelsForRAM!H34,IF(F34=1,SkillLevelsForRAM!G34,IF(F34=0,SkillLevelsForRAM!F34,"")))))</f>
        <v>0</v>
      </c>
      <c r="H34" s="25">
        <f>'RAM Scores'!E4</f>
        <v>0</v>
      </c>
      <c r="I34" s="25">
        <f>IF(H34=4,SkillLevelsForRAM!J34,IF(H34=3,SkillLevelsForRAM!I34,IF(H34=2,SkillLevelsForRAM!H34,IF(H34=1,SkillLevelsForRAM!G34,IF(H34=0,SkillLevelsForRAM!F34,"")))))</f>
        <v>0</v>
      </c>
    </row>
    <row r="35" spans="1:9" x14ac:dyDescent="0.75">
      <c r="A35" s="92"/>
      <c r="B35" s="108">
        <v>22</v>
      </c>
      <c r="C35" s="108" t="s">
        <v>44</v>
      </c>
      <c r="D35" s="8" t="s">
        <v>67</v>
      </c>
      <c r="E35" s="8" t="s">
        <v>3</v>
      </c>
      <c r="F35" s="25">
        <f>'RAM Scores'!D3</f>
        <v>0</v>
      </c>
      <c r="G35" s="25">
        <f>IF(F35=4,SkillLevelsForRAM!J35,IF(F35=3,SkillLevelsForRAM!I35,IF(F35=2,SkillLevelsForRAM!H35,IF(F35=1,SkillLevelsForRAM!G35,IF(F35=0,SkillLevelsForRAM!F35,"")))))</f>
        <v>0</v>
      </c>
      <c r="H35" s="25">
        <f>'RAM Scores'!E3</f>
        <v>0</v>
      </c>
      <c r="I35" s="25">
        <f>IF(H35=4,SkillLevelsForRAM!J35,IF(H35=3,SkillLevelsForRAM!I35,IF(H35=2,SkillLevelsForRAM!H35,IF(H35=1,SkillLevelsForRAM!G35,IF(H35=0,SkillLevelsForRAM!F35,"")))))</f>
        <v>0</v>
      </c>
    </row>
    <row r="36" spans="1:9" x14ac:dyDescent="0.75">
      <c r="A36" s="92"/>
      <c r="B36" s="109"/>
      <c r="C36" s="109"/>
      <c r="D36" s="8" t="s">
        <v>74</v>
      </c>
      <c r="E36" s="8" t="s">
        <v>8</v>
      </c>
      <c r="F36" s="25">
        <f>'RAM Scores'!D7</f>
        <v>0</v>
      </c>
      <c r="G36" s="25">
        <f>IF(F36=4,SkillLevelsForRAM!J36,IF(F36=3,SkillLevelsForRAM!I36,IF(F36=2,SkillLevelsForRAM!H36,IF(F36=1,SkillLevelsForRAM!G36,IF(F36=0,SkillLevelsForRAM!F36,"")))))</f>
        <v>0</v>
      </c>
      <c r="H36" s="25">
        <f>'RAM Scores'!E7</f>
        <v>0</v>
      </c>
      <c r="I36" s="25">
        <f>IF(H36=4,SkillLevelsForRAM!J36,IF(H36=3,SkillLevelsForRAM!I36,IF(H36=2,SkillLevelsForRAM!H36,IF(H36=1,SkillLevelsForRAM!G36,IF(H36=0,SkillLevelsForRAM!F36,"")))))</f>
        <v>0</v>
      </c>
    </row>
    <row r="37" spans="1:9" x14ac:dyDescent="0.75">
      <c r="A37" s="92"/>
      <c r="B37" s="110"/>
      <c r="C37" s="110"/>
      <c r="D37" s="8" t="s">
        <v>70</v>
      </c>
      <c r="E37" s="8" t="s">
        <v>13</v>
      </c>
      <c r="F37" s="25">
        <f>'RAM Scores'!D13</f>
        <v>0</v>
      </c>
      <c r="G37" s="25">
        <f>IF(F37=4,SkillLevelsForRAM!J37,IF(F37=3,SkillLevelsForRAM!I37,IF(F37=2,SkillLevelsForRAM!H37,IF(F37=1,SkillLevelsForRAM!G37,IF(F37=0,SkillLevelsForRAM!F37,"")))))</f>
        <v>0</v>
      </c>
      <c r="H37" s="25">
        <f>'RAM Scores'!E13</f>
        <v>0</v>
      </c>
      <c r="I37" s="25">
        <f>IF(H37=4,SkillLevelsForRAM!J37,IF(H37=3,SkillLevelsForRAM!I37,IF(H37=2,SkillLevelsForRAM!H37,IF(H37=1,SkillLevelsForRAM!G37,IF(H37=0,SkillLevelsForRAM!F37,"")))))</f>
        <v>0</v>
      </c>
    </row>
    <row r="38" spans="1:9" x14ac:dyDescent="0.75">
      <c r="A38" s="92"/>
      <c r="B38" s="108">
        <v>23</v>
      </c>
      <c r="C38" s="108" t="s">
        <v>45</v>
      </c>
      <c r="D38" s="8" t="s">
        <v>66</v>
      </c>
      <c r="E38" s="8" t="s">
        <v>4</v>
      </c>
      <c r="F38" s="25">
        <f>'RAM Scores'!D4</f>
        <v>0</v>
      </c>
      <c r="G38" s="25">
        <f>IF(F38=4,SkillLevelsForRAM!J38,IF(F38=3,SkillLevelsForRAM!I38,IF(F38=2,SkillLevelsForRAM!H38,IF(F38=1,SkillLevelsForRAM!G38,IF(F38=0,SkillLevelsForRAM!F38,"")))))</f>
        <v>0</v>
      </c>
      <c r="H38" s="25">
        <f>'RAM Scores'!E4</f>
        <v>0</v>
      </c>
      <c r="I38" s="25">
        <f>IF(H38=4,SkillLevelsForRAM!J38,IF(H38=3,SkillLevelsForRAM!I38,IF(H38=2,SkillLevelsForRAM!H38,IF(H38=1,SkillLevelsForRAM!G38,IF(H38=0,SkillLevelsForRAM!F38,"")))))</f>
        <v>0</v>
      </c>
    </row>
    <row r="39" spans="1:9" x14ac:dyDescent="0.75">
      <c r="A39" s="92"/>
      <c r="B39" s="109"/>
      <c r="C39" s="109"/>
      <c r="D39" s="8" t="s">
        <v>74</v>
      </c>
      <c r="E39" s="8" t="s">
        <v>5</v>
      </c>
      <c r="F39" s="25">
        <f>'RAM Scores'!D5</f>
        <v>0</v>
      </c>
      <c r="G39" s="25">
        <f>IF(F39=4,SkillLevelsForRAM!J39,IF(F39=3,SkillLevelsForRAM!I39,IF(F39=2,SkillLevelsForRAM!H39,IF(F39=1,SkillLevelsForRAM!G39,IF(F39=0,SkillLevelsForRAM!F39,"")))))</f>
        <v>0</v>
      </c>
      <c r="H39" s="25">
        <f>'RAM Scores'!E5</f>
        <v>0</v>
      </c>
      <c r="I39" s="25">
        <f>IF(H39=4,SkillLevelsForRAM!J39,IF(H39=3,SkillLevelsForRAM!I39,IF(H39=2,SkillLevelsForRAM!H39,IF(H39=1,SkillLevelsForRAM!G39,IF(H39=0,SkillLevelsForRAM!F39,"")))))</f>
        <v>0</v>
      </c>
    </row>
    <row r="40" spans="1:9" x14ac:dyDescent="0.75">
      <c r="A40" s="93"/>
      <c r="B40" s="110"/>
      <c r="C40" s="110"/>
      <c r="D40" s="8" t="s">
        <v>70</v>
      </c>
      <c r="E40" s="8" t="s">
        <v>13</v>
      </c>
      <c r="F40" s="25">
        <f>'RAM Scores'!D13</f>
        <v>0</v>
      </c>
      <c r="G40" s="25">
        <f>IF(F40=4,SkillLevelsForRAM!J40,IF(F40=3,SkillLevelsForRAM!I40,IF(F40=2,SkillLevelsForRAM!H40,IF(F40=1,SkillLevelsForRAM!G40,IF(F40=0,SkillLevelsForRAM!F40,"")))))</f>
        <v>0</v>
      </c>
      <c r="H40" s="25">
        <f>'RAM Scores'!E13</f>
        <v>0</v>
      </c>
      <c r="I40" s="25">
        <f>IF(H40=4,SkillLevelsForRAM!J40,IF(H40=3,SkillLevelsForRAM!I40,IF(H40=2,SkillLevelsForRAM!H40,IF(H40=1,SkillLevelsForRAM!G40,IF(H40=0,SkillLevelsForRAM!F40,"")))))</f>
        <v>0</v>
      </c>
    </row>
    <row r="41" spans="1:9" x14ac:dyDescent="0.75">
      <c r="A41" s="63" t="s">
        <v>46</v>
      </c>
      <c r="B41" s="9">
        <v>24</v>
      </c>
      <c r="C41" s="9" t="s">
        <v>47</v>
      </c>
      <c r="D41" s="9" t="s">
        <v>75</v>
      </c>
      <c r="E41" s="9" t="s">
        <v>12</v>
      </c>
      <c r="F41" s="25">
        <f>'RAM Scores'!D12</f>
        <v>0</v>
      </c>
      <c r="G41" s="25">
        <f>IF(F41=4,SkillLevelsForRAM!J41,IF(F41=3,SkillLevelsForRAM!I41,IF(F41=2,SkillLevelsForRAM!H41,IF(F41=1,SkillLevelsForRAM!G41,IF(F41=0,SkillLevelsForRAM!F41,"")))))</f>
        <v>0</v>
      </c>
      <c r="H41" s="25">
        <f>'RAM Scores'!E12</f>
        <v>0</v>
      </c>
      <c r="I41" s="25">
        <f>IF(H41=4,SkillLevelsForRAM!J41,IF(H41=3,SkillLevelsForRAM!I41,IF(H41=2,SkillLevelsForRAM!H41,IF(H41=1,SkillLevelsForRAM!G41,IF(H41=0,SkillLevelsForRAM!F41,"")))))</f>
        <v>0</v>
      </c>
    </row>
    <row r="42" spans="1:9" x14ac:dyDescent="0.75">
      <c r="A42" s="64"/>
      <c r="B42" s="9">
        <v>25</v>
      </c>
      <c r="C42" s="9" t="s">
        <v>48</v>
      </c>
      <c r="D42" s="9" t="s">
        <v>76</v>
      </c>
      <c r="E42" s="9" t="s">
        <v>77</v>
      </c>
      <c r="F42" s="25">
        <f>'RAM Scores'!D9</f>
        <v>0</v>
      </c>
      <c r="G42" s="25">
        <f>IF(F42=4,SkillLevelsForRAM!J42,IF(F42=3,SkillLevelsForRAM!I42,IF(F42=2,SkillLevelsForRAM!H42,IF(F42=1,SkillLevelsForRAM!G42,IF(F42=0,SkillLevelsForRAM!F42,"")))))</f>
        <v>0</v>
      </c>
      <c r="H42" s="25">
        <f>'RAM Scores'!E9</f>
        <v>0</v>
      </c>
      <c r="I42" s="25">
        <f>IF(H42=4,SkillLevelsForRAM!J42,IF(H42=3,SkillLevelsForRAM!I42,IF(H42=2,SkillLevelsForRAM!H42,IF(H42=1,SkillLevelsForRAM!G42,IF(H42=0,SkillLevelsForRAM!F42,"")))))</f>
        <v>0</v>
      </c>
    </row>
    <row r="43" spans="1:9" x14ac:dyDescent="0.75">
      <c r="A43" s="64"/>
      <c r="B43" s="89">
        <v>26</v>
      </c>
      <c r="C43" s="89" t="s">
        <v>49</v>
      </c>
      <c r="D43" s="9" t="s">
        <v>78</v>
      </c>
      <c r="E43" s="9" t="s">
        <v>10</v>
      </c>
      <c r="F43" s="25">
        <f>'RAM Scores'!D10</f>
        <v>0</v>
      </c>
      <c r="G43" s="25">
        <f>IF(F43=4,SkillLevelsForRAM!J43,IF(F43=3,SkillLevelsForRAM!I43,IF(F43=2,SkillLevelsForRAM!H43,IF(F43=1,SkillLevelsForRAM!G43,IF(F43=0,SkillLevelsForRAM!F43,"")))))</f>
        <v>0</v>
      </c>
      <c r="H43" s="25">
        <f>'RAM Scores'!E10</f>
        <v>0</v>
      </c>
      <c r="I43" s="25">
        <f>IF(H43=4,SkillLevelsForRAM!J43,IF(H43=3,SkillLevelsForRAM!I43,IF(H43=2,SkillLevelsForRAM!H43,IF(H43=1,SkillLevelsForRAM!G43,IF(H43=0,SkillLevelsForRAM!F43,"")))))</f>
        <v>0</v>
      </c>
    </row>
    <row r="44" spans="1:9" x14ac:dyDescent="0.75">
      <c r="A44" s="64"/>
      <c r="B44" s="90"/>
      <c r="C44" s="90"/>
      <c r="D44" s="9" t="s">
        <v>79</v>
      </c>
      <c r="E44" s="9" t="s">
        <v>11</v>
      </c>
      <c r="F44" s="25">
        <f>'RAM Scores'!D11</f>
        <v>0</v>
      </c>
      <c r="G44" s="25">
        <f>IF(F44=4,SkillLevelsForRAM!J44,IF(F44=3,SkillLevelsForRAM!I44,IF(F44=2,SkillLevelsForRAM!H44,IF(F44=1,SkillLevelsForRAM!G44,IF(F44=0,SkillLevelsForRAM!F44,"")))))</f>
        <v>0</v>
      </c>
      <c r="H44" s="25">
        <f>'RAM Scores'!E11</f>
        <v>0</v>
      </c>
      <c r="I44" s="25">
        <f>IF(H44=4,SkillLevelsForRAM!J44,IF(H44=3,SkillLevelsForRAM!I44,IF(H44=2,SkillLevelsForRAM!H44,IF(H44=1,SkillLevelsForRAM!G44,IF(H44=0,SkillLevelsForRAM!F44,"")))))</f>
        <v>0</v>
      </c>
    </row>
    <row r="45" spans="1:9" x14ac:dyDescent="0.75">
      <c r="A45" s="64"/>
      <c r="B45" s="9">
        <v>27</v>
      </c>
      <c r="C45" s="9" t="s">
        <v>50</v>
      </c>
      <c r="D45" s="9" t="s">
        <v>68</v>
      </c>
      <c r="E45" s="9" t="s">
        <v>7</v>
      </c>
      <c r="F45" s="25">
        <f>'RAM Scores'!D7</f>
        <v>0</v>
      </c>
      <c r="G45" s="25">
        <f>IF(F45=4,SkillLevelsForRAM!J45,IF(F45=3,SkillLevelsForRAM!I45,IF(F45=2,SkillLevelsForRAM!H45,IF(F45=1,SkillLevelsForRAM!G45,IF(F45=0,SkillLevelsForRAM!F45,"")))))</f>
        <v>0</v>
      </c>
      <c r="H45" s="25">
        <f>'RAM Scores'!E7</f>
        <v>0</v>
      </c>
      <c r="I45" s="25">
        <f>IF(H45=4,SkillLevelsForRAM!J45,IF(H45=3,SkillLevelsForRAM!I45,IF(H45=2,SkillLevelsForRAM!H45,IF(H45=1,SkillLevelsForRAM!G45,IF(H45=0,SkillLevelsForRAM!F45,"")))))</f>
        <v>0</v>
      </c>
    </row>
    <row r="46" spans="1:9" x14ac:dyDescent="0.75">
      <c r="A46" s="65"/>
      <c r="B46" s="9">
        <v>28</v>
      </c>
      <c r="C46" s="9" t="s">
        <v>53</v>
      </c>
      <c r="D46" s="9" t="s">
        <v>70</v>
      </c>
      <c r="E46" s="9" t="s">
        <v>13</v>
      </c>
      <c r="F46" s="25">
        <f>'RAM Scores'!D13</f>
        <v>0</v>
      </c>
      <c r="G46" s="25">
        <f>IF(F46=4,SkillLevelsForRAM!J46,IF(F46=3,SkillLevelsForRAM!I46,IF(F46=2,SkillLevelsForRAM!H46,IF(F46=1,SkillLevelsForRAM!G46,IF(F46=0,SkillLevelsForRAM!F46,"")))))</f>
        <v>0</v>
      </c>
      <c r="H46" s="25">
        <f>'RAM Scores'!E13</f>
        <v>0</v>
      </c>
      <c r="I46" s="25">
        <f>IF(H46=4,SkillLevelsForRAM!J46,IF(H46=3,SkillLevelsForRAM!I46,IF(H46=2,SkillLevelsForRAM!H46,IF(H46=1,SkillLevelsForRAM!G46,IF(H46=0,SkillLevelsForRAM!F46,"")))))</f>
        <v>0</v>
      </c>
    </row>
    <row r="49" spans="4:7" x14ac:dyDescent="0.75">
      <c r="D49" s="29" t="s">
        <v>76</v>
      </c>
      <c r="E49" s="29" t="s">
        <v>9</v>
      </c>
      <c r="F49" s="25">
        <f>'RAM Scores'!D9</f>
        <v>0</v>
      </c>
      <c r="G49" s="25">
        <f>'RAM Scores'!E9</f>
        <v>0</v>
      </c>
    </row>
    <row r="50" spans="4:7" x14ac:dyDescent="0.75">
      <c r="D50" s="29" t="s">
        <v>78</v>
      </c>
      <c r="E50" s="29" t="s">
        <v>10</v>
      </c>
      <c r="F50" s="25">
        <f>'RAM Scores'!D10</f>
        <v>0</v>
      </c>
      <c r="G50" s="25">
        <f>'RAM Scores'!E10</f>
        <v>0</v>
      </c>
    </row>
    <row r="51" spans="4:7" x14ac:dyDescent="0.75">
      <c r="D51" s="29" t="s">
        <v>79</v>
      </c>
      <c r="E51" s="29" t="s">
        <v>11</v>
      </c>
      <c r="F51" s="25">
        <f>'RAM Scores'!D11</f>
        <v>0</v>
      </c>
      <c r="G51" s="25">
        <f>'RAM Scores'!E11</f>
        <v>0</v>
      </c>
    </row>
    <row r="52" spans="4:7" x14ac:dyDescent="0.75">
      <c r="D52" s="29" t="s">
        <v>75</v>
      </c>
      <c r="E52" s="29" t="s">
        <v>12</v>
      </c>
      <c r="F52" s="25">
        <f>'RAM Scores'!D12</f>
        <v>0</v>
      </c>
      <c r="G52" s="25">
        <f>'RAM Scores'!E12</f>
        <v>0</v>
      </c>
    </row>
    <row r="53" spans="4:7" x14ac:dyDescent="0.75">
      <c r="D53" s="29" t="s">
        <v>70</v>
      </c>
      <c r="E53" s="29" t="s">
        <v>13</v>
      </c>
      <c r="F53" s="25">
        <f>'RAM Scores'!D13</f>
        <v>0</v>
      </c>
      <c r="G53" s="25">
        <f>'RAM Scores'!E13</f>
        <v>0</v>
      </c>
    </row>
    <row r="54" spans="4:7" x14ac:dyDescent="0.75">
      <c r="D54" s="30" t="s">
        <v>72</v>
      </c>
      <c r="E54" s="30" t="s">
        <v>82</v>
      </c>
      <c r="F54" s="25">
        <f>MAX(F49:F53)</f>
        <v>0</v>
      </c>
      <c r="G54" s="25">
        <f>MAX(G49:G53)</f>
        <v>0</v>
      </c>
    </row>
  </sheetData>
  <sheetProtection algorithmName="SHA-512" hashValue="wK3e2Iukno+V6YbRnU5fqyXXipax42VkUmZMco1AY0U+bFlk3DZkibl55HIV4gplXY6ZQK6ttnUV5jgApjZiNg==" saltValue="Krl3KVJIRq8KBW2ZnY5miQ==" spinCount="100000" sheet="1" objects="1" scenarios="1"/>
  <mergeCells count="39">
    <mergeCell ref="C26:C27"/>
    <mergeCell ref="B26:B27"/>
    <mergeCell ref="B35:B37"/>
    <mergeCell ref="C35:C37"/>
    <mergeCell ref="B38:B40"/>
    <mergeCell ref="C38:C40"/>
    <mergeCell ref="A41:A46"/>
    <mergeCell ref="B43:B44"/>
    <mergeCell ref="C43:C44"/>
    <mergeCell ref="A33:A40"/>
    <mergeCell ref="B22:B23"/>
    <mergeCell ref="C22:C23"/>
    <mergeCell ref="A24:A32"/>
    <mergeCell ref="B24:B25"/>
    <mergeCell ref="C24:C25"/>
    <mergeCell ref="B31:B32"/>
    <mergeCell ref="C31:C32"/>
    <mergeCell ref="A11:A23"/>
    <mergeCell ref="B11:B12"/>
    <mergeCell ref="C11:C12"/>
    <mergeCell ref="B13:B14"/>
    <mergeCell ref="C13:C14"/>
    <mergeCell ref="B15:B16"/>
    <mergeCell ref="C15:C16"/>
    <mergeCell ref="B17:B18"/>
    <mergeCell ref="C17:C18"/>
    <mergeCell ref="B20:B21"/>
    <mergeCell ref="C20:C21"/>
    <mergeCell ref="A3:A10"/>
    <mergeCell ref="B7:B8"/>
    <mergeCell ref="C7:C8"/>
    <mergeCell ref="B9:B10"/>
    <mergeCell ref="C9:C10"/>
    <mergeCell ref="F1:I1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orientation="portrait" r:id="rId1"/>
  <ignoredErrors>
    <ignoredError sqref="H9:H19 F23 F25 F10 H3:H8 H20:H22 H33:H46 F27 H28:H31 H23:H27 H32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3E52A-457B-4E0A-8AE7-304FE7B6FA3B}">
  <sheetPr>
    <tabColor rgb="FF0070C0"/>
  </sheetPr>
  <dimension ref="B2:E7"/>
  <sheetViews>
    <sheetView workbookViewId="0">
      <selection activeCell="D14" sqref="D14"/>
    </sheetView>
  </sheetViews>
  <sheetFormatPr defaultRowHeight="14.75" x14ac:dyDescent="0.75"/>
  <cols>
    <col min="1" max="1" width="3.31640625" customWidth="1"/>
    <col min="2" max="2" width="9.6796875" customWidth="1"/>
    <col min="3" max="3" width="11" customWidth="1"/>
    <col min="4" max="4" width="73.2265625" customWidth="1"/>
    <col min="5" max="5" width="44.2265625" customWidth="1"/>
  </cols>
  <sheetData>
    <row r="2" spans="2:5" x14ac:dyDescent="0.75">
      <c r="B2" s="19" t="s">
        <v>148</v>
      </c>
      <c r="C2" s="19" t="s">
        <v>149</v>
      </c>
      <c r="D2" s="42" t="s">
        <v>150</v>
      </c>
      <c r="E2" s="43" t="s">
        <v>151</v>
      </c>
    </row>
    <row r="3" spans="2:5" x14ac:dyDescent="0.75">
      <c r="B3" s="20">
        <v>0</v>
      </c>
      <c r="C3" s="20" t="s">
        <v>55</v>
      </c>
      <c r="D3" s="44" t="s">
        <v>152</v>
      </c>
      <c r="E3" s="39" t="s">
        <v>153</v>
      </c>
    </row>
    <row r="4" spans="2:5" ht="29.5" x14ac:dyDescent="0.75">
      <c r="B4" s="20">
        <v>1</v>
      </c>
      <c r="C4" s="20" t="s">
        <v>56</v>
      </c>
      <c r="D4" s="44" t="s">
        <v>154</v>
      </c>
      <c r="E4" s="25" t="s">
        <v>155</v>
      </c>
    </row>
    <row r="5" spans="2:5" ht="29.5" x14ac:dyDescent="0.75">
      <c r="B5" s="20">
        <v>2</v>
      </c>
      <c r="C5" s="20" t="s">
        <v>57</v>
      </c>
      <c r="D5" s="44" t="s">
        <v>156</v>
      </c>
      <c r="E5" s="25" t="s">
        <v>157</v>
      </c>
    </row>
    <row r="6" spans="2:5" ht="29.5" x14ac:dyDescent="0.75">
      <c r="B6" s="20">
        <v>3</v>
      </c>
      <c r="C6" s="20" t="s">
        <v>58</v>
      </c>
      <c r="D6" s="44" t="s">
        <v>158</v>
      </c>
      <c r="E6" s="39" t="s">
        <v>159</v>
      </c>
    </row>
    <row r="7" spans="2:5" ht="29.5" x14ac:dyDescent="0.75">
      <c r="B7" s="20">
        <v>4</v>
      </c>
      <c r="C7" s="20" t="s">
        <v>59</v>
      </c>
      <c r="D7" s="44" t="s">
        <v>160</v>
      </c>
      <c r="E7" s="39" t="s">
        <v>161</v>
      </c>
    </row>
  </sheetData>
  <sheetProtection algorithmName="SHA-512" hashValue="QPo3rCK2oV4iiHyAhML8LZy7cOTqdhVmjIWeDyB7wq8hAF5oXuJk4CZ4JvUr2gWL8hsI0aVrjhggPHiFtVe7fA==" saltValue="M4MI1IKPNh9I4DyhhlEGxg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A84A2-25E1-4470-8ACB-890E244D6656}">
  <sheetPr>
    <tabColor rgb="FF0070C0"/>
  </sheetPr>
  <dimension ref="A1:D22"/>
  <sheetViews>
    <sheetView workbookViewId="0">
      <selection sqref="A1:XFD1048576"/>
    </sheetView>
  </sheetViews>
  <sheetFormatPr defaultRowHeight="14.75" x14ac:dyDescent="0.75"/>
  <cols>
    <col min="2" max="2" width="19.86328125" customWidth="1"/>
    <col min="3" max="3" width="36.31640625" customWidth="1"/>
    <col min="4" max="4" width="97.08984375" customWidth="1"/>
  </cols>
  <sheetData>
    <row r="1" spans="1:4" ht="17.25" thickBot="1" x14ac:dyDescent="0.9">
      <c r="A1" s="114" t="s">
        <v>162</v>
      </c>
      <c r="B1" s="115"/>
      <c r="C1" s="115"/>
      <c r="D1" s="116"/>
    </row>
    <row r="2" spans="1:4" ht="16" thickBot="1" x14ac:dyDescent="0.9">
      <c r="A2" s="45" t="s">
        <v>163</v>
      </c>
      <c r="B2" s="46" t="s">
        <v>164</v>
      </c>
      <c r="C2" s="47" t="s">
        <v>165</v>
      </c>
      <c r="D2" s="48" t="s">
        <v>166</v>
      </c>
    </row>
    <row r="3" spans="1:4" ht="16" thickBot="1" x14ac:dyDescent="0.9">
      <c r="A3" s="117">
        <v>1</v>
      </c>
      <c r="B3" s="120" t="s">
        <v>21</v>
      </c>
      <c r="C3" s="123" t="s">
        <v>167</v>
      </c>
      <c r="D3" s="49" t="s">
        <v>168</v>
      </c>
    </row>
    <row r="4" spans="1:4" ht="16" thickBot="1" x14ac:dyDescent="0.9">
      <c r="A4" s="118"/>
      <c r="B4" s="121"/>
      <c r="C4" s="124"/>
      <c r="D4" s="49" t="s">
        <v>169</v>
      </c>
    </row>
    <row r="5" spans="1:4" ht="16" thickBot="1" x14ac:dyDescent="0.9">
      <c r="A5" s="118"/>
      <c r="B5" s="121"/>
      <c r="C5" s="124"/>
      <c r="D5" s="49" t="s">
        <v>170</v>
      </c>
    </row>
    <row r="6" spans="1:4" ht="16" thickBot="1" x14ac:dyDescent="0.9">
      <c r="A6" s="119"/>
      <c r="B6" s="122"/>
      <c r="C6" s="125"/>
      <c r="D6" s="49" t="s">
        <v>171</v>
      </c>
    </row>
    <row r="7" spans="1:4" ht="31.25" thickBot="1" x14ac:dyDescent="0.9">
      <c r="A7" s="126">
        <v>2</v>
      </c>
      <c r="B7" s="120" t="s">
        <v>22</v>
      </c>
      <c r="C7" s="127" t="s">
        <v>172</v>
      </c>
      <c r="D7" s="49" t="s">
        <v>173</v>
      </c>
    </row>
    <row r="8" spans="1:4" ht="16" thickBot="1" x14ac:dyDescent="0.9">
      <c r="A8" s="118"/>
      <c r="B8" s="121"/>
      <c r="C8" s="124"/>
      <c r="D8" s="49" t="s">
        <v>174</v>
      </c>
    </row>
    <row r="9" spans="1:4" ht="16" thickBot="1" x14ac:dyDescent="0.9">
      <c r="A9" s="119"/>
      <c r="B9" s="122"/>
      <c r="C9" s="125"/>
      <c r="D9" s="49" t="s">
        <v>175</v>
      </c>
    </row>
    <row r="10" spans="1:4" ht="16" thickBot="1" x14ac:dyDescent="0.9">
      <c r="A10" s="126">
        <v>3</v>
      </c>
      <c r="B10" s="120" t="s">
        <v>23</v>
      </c>
      <c r="C10" s="127" t="s">
        <v>176</v>
      </c>
      <c r="D10" s="49" t="s">
        <v>177</v>
      </c>
    </row>
    <row r="11" spans="1:4" ht="16" thickBot="1" x14ac:dyDescent="0.9">
      <c r="A11" s="118"/>
      <c r="B11" s="121"/>
      <c r="C11" s="124"/>
      <c r="D11" s="49" t="s">
        <v>178</v>
      </c>
    </row>
    <row r="12" spans="1:4" ht="16" thickBot="1" x14ac:dyDescent="0.9">
      <c r="A12" s="118"/>
      <c r="B12" s="121"/>
      <c r="C12" s="124"/>
      <c r="D12" s="49" t="s">
        <v>179</v>
      </c>
    </row>
    <row r="13" spans="1:4" ht="16" thickBot="1" x14ac:dyDescent="0.9">
      <c r="A13" s="119"/>
      <c r="B13" s="128"/>
      <c r="C13" s="125"/>
      <c r="D13" s="49" t="s">
        <v>180</v>
      </c>
    </row>
    <row r="14" spans="1:4" ht="16" thickBot="1" x14ac:dyDescent="0.9">
      <c r="A14" s="126">
        <v>4</v>
      </c>
      <c r="B14" s="129" t="s">
        <v>24</v>
      </c>
      <c r="C14" s="127" t="s">
        <v>181</v>
      </c>
      <c r="D14" s="49" t="s">
        <v>182</v>
      </c>
    </row>
    <row r="15" spans="1:4" ht="16" thickBot="1" x14ac:dyDescent="0.9">
      <c r="A15" s="118"/>
      <c r="B15" s="121"/>
      <c r="C15" s="124"/>
      <c r="D15" s="49" t="s">
        <v>183</v>
      </c>
    </row>
    <row r="16" spans="1:4" ht="16" thickBot="1" x14ac:dyDescent="0.9">
      <c r="A16" s="119"/>
      <c r="B16" s="122"/>
      <c r="C16" s="125"/>
      <c r="D16" s="49" t="s">
        <v>184</v>
      </c>
    </row>
    <row r="17" spans="1:4" ht="16" thickBot="1" x14ac:dyDescent="0.9">
      <c r="A17" s="126">
        <v>5</v>
      </c>
      <c r="B17" s="120" t="s">
        <v>25</v>
      </c>
      <c r="C17" s="127" t="s">
        <v>185</v>
      </c>
      <c r="D17" s="49" t="s">
        <v>186</v>
      </c>
    </row>
    <row r="18" spans="1:4" ht="16" thickBot="1" x14ac:dyDescent="0.9">
      <c r="A18" s="118"/>
      <c r="B18" s="121"/>
      <c r="C18" s="124"/>
      <c r="D18" s="49" t="s">
        <v>187</v>
      </c>
    </row>
    <row r="19" spans="1:4" ht="16" thickBot="1" x14ac:dyDescent="0.9">
      <c r="A19" s="130"/>
      <c r="B19" s="122"/>
      <c r="C19" s="131"/>
      <c r="D19" s="49" t="s">
        <v>188</v>
      </c>
    </row>
    <row r="20" spans="1:4" ht="16" thickBot="1" x14ac:dyDescent="0.9">
      <c r="A20" s="117">
        <v>6</v>
      </c>
      <c r="B20" s="120" t="s">
        <v>26</v>
      </c>
      <c r="C20" s="123" t="s">
        <v>189</v>
      </c>
      <c r="D20" s="49" t="s">
        <v>190</v>
      </c>
    </row>
    <row r="21" spans="1:4" ht="16" thickBot="1" x14ac:dyDescent="0.9">
      <c r="A21" s="118"/>
      <c r="B21" s="121"/>
      <c r="C21" s="124"/>
      <c r="D21" s="49" t="s">
        <v>191</v>
      </c>
    </row>
    <row r="22" spans="1:4" ht="31.25" thickBot="1" x14ac:dyDescent="0.9">
      <c r="A22" s="119"/>
      <c r="B22" s="128"/>
      <c r="C22" s="125"/>
      <c r="D22" s="49" t="s">
        <v>192</v>
      </c>
    </row>
  </sheetData>
  <sheetProtection algorithmName="SHA-512" hashValue="+50nYj95Ektt1sr2ABL+XLpdbrjz6A4Ytb6wy70CanW5Egv1TMbrcPGQ3JxgrZKm8N082y+CvH6d0BBL6vuYpA==" saltValue="QZheW6NWbH48+/1nOheTFw==" spinCount="100000" sheet="1" objects="1" scenarios="1"/>
  <mergeCells count="19">
    <mergeCell ref="A17:A19"/>
    <mergeCell ref="B17:B19"/>
    <mergeCell ref="C17:C19"/>
    <mergeCell ref="A20:A22"/>
    <mergeCell ref="B20:B22"/>
    <mergeCell ref="C20:C22"/>
    <mergeCell ref="A10:A13"/>
    <mergeCell ref="B10:B13"/>
    <mergeCell ref="C10:C13"/>
    <mergeCell ref="A14:A16"/>
    <mergeCell ref="B14:B16"/>
    <mergeCell ref="C14:C16"/>
    <mergeCell ref="A1:D1"/>
    <mergeCell ref="A3:A6"/>
    <mergeCell ref="B3:B6"/>
    <mergeCell ref="C3:C6"/>
    <mergeCell ref="A7:A9"/>
    <mergeCell ref="B7:B9"/>
    <mergeCell ref="C7:C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9DFCA-D18F-4BE4-ABCF-504AB3F196ED}">
  <sheetPr>
    <tabColor rgb="FF0070C0"/>
  </sheetPr>
  <dimension ref="A1:D29"/>
  <sheetViews>
    <sheetView workbookViewId="0">
      <selection sqref="A1:XFD1048576"/>
    </sheetView>
  </sheetViews>
  <sheetFormatPr defaultRowHeight="14.75" x14ac:dyDescent="0.75"/>
  <cols>
    <col min="2" max="2" width="21.6796875" customWidth="1"/>
    <col min="3" max="3" width="36.453125" customWidth="1"/>
    <col min="4" max="4" width="75.08984375" customWidth="1"/>
  </cols>
  <sheetData>
    <row r="1" spans="1:4" ht="17.25" thickBot="1" x14ac:dyDescent="0.9">
      <c r="A1" s="132" t="s">
        <v>193</v>
      </c>
      <c r="B1" s="133"/>
      <c r="C1" s="133"/>
      <c r="D1" s="134"/>
    </row>
    <row r="2" spans="1:4" ht="16" thickBot="1" x14ac:dyDescent="0.9">
      <c r="A2" s="50" t="s">
        <v>194</v>
      </c>
      <c r="B2" s="51" t="s">
        <v>164</v>
      </c>
      <c r="C2" s="52" t="s">
        <v>165</v>
      </c>
      <c r="D2" s="53" t="s">
        <v>166</v>
      </c>
    </row>
    <row r="3" spans="1:4" ht="16" thickBot="1" x14ac:dyDescent="0.9">
      <c r="A3" s="135">
        <v>7</v>
      </c>
      <c r="B3" s="138" t="s">
        <v>28</v>
      </c>
      <c r="C3" s="141" t="s">
        <v>195</v>
      </c>
      <c r="D3" s="54" t="s">
        <v>196</v>
      </c>
    </row>
    <row r="4" spans="1:4" ht="16" thickBot="1" x14ac:dyDescent="0.9">
      <c r="A4" s="136"/>
      <c r="B4" s="139"/>
      <c r="C4" s="142"/>
      <c r="D4" s="54" t="s">
        <v>197</v>
      </c>
    </row>
    <row r="5" spans="1:4" ht="16" thickBot="1" x14ac:dyDescent="0.9">
      <c r="A5" s="136"/>
      <c r="B5" s="139"/>
      <c r="C5" s="142"/>
      <c r="D5" s="54" t="s">
        <v>198</v>
      </c>
    </row>
    <row r="6" spans="1:4" ht="16" thickBot="1" x14ac:dyDescent="0.9">
      <c r="A6" s="136"/>
      <c r="B6" s="139"/>
      <c r="C6" s="142"/>
      <c r="D6" s="54" t="s">
        <v>199</v>
      </c>
    </row>
    <row r="7" spans="1:4" ht="16" thickBot="1" x14ac:dyDescent="0.9">
      <c r="A7" s="137"/>
      <c r="B7" s="140"/>
      <c r="C7" s="143"/>
      <c r="D7" s="54" t="s">
        <v>200</v>
      </c>
    </row>
    <row r="8" spans="1:4" ht="16" thickBot="1" x14ac:dyDescent="0.9">
      <c r="A8" s="135">
        <v>8</v>
      </c>
      <c r="B8" s="138" t="s">
        <v>29</v>
      </c>
      <c r="C8" s="141" t="s">
        <v>201</v>
      </c>
      <c r="D8" s="54" t="s">
        <v>202</v>
      </c>
    </row>
    <row r="9" spans="1:4" ht="16" thickBot="1" x14ac:dyDescent="0.9">
      <c r="A9" s="136"/>
      <c r="B9" s="139"/>
      <c r="C9" s="142"/>
      <c r="D9" s="54" t="s">
        <v>203</v>
      </c>
    </row>
    <row r="10" spans="1:4" ht="16" thickBot="1" x14ac:dyDescent="0.9">
      <c r="A10" s="137"/>
      <c r="B10" s="140"/>
      <c r="C10" s="143"/>
      <c r="D10" s="54" t="s">
        <v>204</v>
      </c>
    </row>
    <row r="11" spans="1:4" ht="16" thickBot="1" x14ac:dyDescent="0.9">
      <c r="A11" s="135">
        <v>9</v>
      </c>
      <c r="B11" s="138" t="s">
        <v>30</v>
      </c>
      <c r="C11" s="141" t="s">
        <v>205</v>
      </c>
      <c r="D11" s="54" t="s">
        <v>206</v>
      </c>
    </row>
    <row r="12" spans="1:4" ht="16" thickBot="1" x14ac:dyDescent="0.9">
      <c r="A12" s="136"/>
      <c r="B12" s="139"/>
      <c r="C12" s="142"/>
      <c r="D12" s="54" t="s">
        <v>207</v>
      </c>
    </row>
    <row r="13" spans="1:4" ht="16" thickBot="1" x14ac:dyDescent="0.9">
      <c r="A13" s="137"/>
      <c r="B13" s="140"/>
      <c r="C13" s="143"/>
      <c r="D13" s="54" t="s">
        <v>208</v>
      </c>
    </row>
    <row r="14" spans="1:4" ht="16" thickBot="1" x14ac:dyDescent="0.9">
      <c r="A14" s="135">
        <v>10</v>
      </c>
      <c r="B14" s="138" t="s">
        <v>31</v>
      </c>
      <c r="C14" s="141" t="s">
        <v>209</v>
      </c>
      <c r="D14" s="54" t="s">
        <v>210</v>
      </c>
    </row>
    <row r="15" spans="1:4" ht="16" thickBot="1" x14ac:dyDescent="0.9">
      <c r="A15" s="136"/>
      <c r="B15" s="139"/>
      <c r="C15" s="142"/>
      <c r="D15" s="54" t="s">
        <v>211</v>
      </c>
    </row>
    <row r="16" spans="1:4" ht="16" thickBot="1" x14ac:dyDescent="0.9">
      <c r="A16" s="136"/>
      <c r="B16" s="139"/>
      <c r="C16" s="142"/>
      <c r="D16" s="54" t="s">
        <v>212</v>
      </c>
    </row>
    <row r="17" spans="1:4" ht="16" thickBot="1" x14ac:dyDescent="0.9">
      <c r="A17" s="137"/>
      <c r="B17" s="140"/>
      <c r="C17" s="143"/>
      <c r="D17" s="54" t="s">
        <v>213</v>
      </c>
    </row>
    <row r="18" spans="1:4" ht="16" thickBot="1" x14ac:dyDescent="0.9">
      <c r="A18" s="135">
        <v>11</v>
      </c>
      <c r="B18" s="138" t="s">
        <v>32</v>
      </c>
      <c r="C18" s="141" t="s">
        <v>214</v>
      </c>
      <c r="D18" s="54" t="s">
        <v>215</v>
      </c>
    </row>
    <row r="19" spans="1:4" ht="16" thickBot="1" x14ac:dyDescent="0.9">
      <c r="A19" s="136"/>
      <c r="B19" s="139"/>
      <c r="C19" s="142"/>
      <c r="D19" s="54" t="s">
        <v>216</v>
      </c>
    </row>
    <row r="20" spans="1:4" ht="16" thickBot="1" x14ac:dyDescent="0.9">
      <c r="A20" s="136"/>
      <c r="B20" s="139"/>
      <c r="C20" s="142"/>
      <c r="D20" s="54" t="s">
        <v>217</v>
      </c>
    </row>
    <row r="21" spans="1:4" ht="16" thickBot="1" x14ac:dyDescent="0.9">
      <c r="A21" s="137"/>
      <c r="B21" s="140"/>
      <c r="C21" s="143"/>
      <c r="D21" s="54" t="s">
        <v>218</v>
      </c>
    </row>
    <row r="22" spans="1:4" ht="16" thickBot="1" x14ac:dyDescent="0.9">
      <c r="A22" s="135">
        <v>12</v>
      </c>
      <c r="B22" s="147" t="s">
        <v>33</v>
      </c>
      <c r="C22" s="141" t="s">
        <v>219</v>
      </c>
      <c r="D22" s="54" t="s">
        <v>220</v>
      </c>
    </row>
    <row r="23" spans="1:4" ht="16" thickBot="1" x14ac:dyDescent="0.9">
      <c r="A23" s="136"/>
      <c r="B23" s="148"/>
      <c r="C23" s="142"/>
      <c r="D23" s="54" t="s">
        <v>221</v>
      </c>
    </row>
    <row r="24" spans="1:4" ht="16" thickBot="1" x14ac:dyDescent="0.9">
      <c r="A24" s="136"/>
      <c r="B24" s="148"/>
      <c r="C24" s="142"/>
      <c r="D24" s="54" t="s">
        <v>222</v>
      </c>
    </row>
    <row r="25" spans="1:4" ht="16" thickBot="1" x14ac:dyDescent="0.9">
      <c r="A25" s="137"/>
      <c r="B25" s="149"/>
      <c r="C25" s="143"/>
      <c r="D25" s="54" t="s">
        <v>223</v>
      </c>
    </row>
    <row r="26" spans="1:4" ht="16" thickBot="1" x14ac:dyDescent="0.9">
      <c r="A26" s="144">
        <v>13</v>
      </c>
      <c r="B26" s="138" t="s">
        <v>34</v>
      </c>
      <c r="C26" s="141" t="s">
        <v>224</v>
      </c>
      <c r="D26" s="54" t="s">
        <v>225</v>
      </c>
    </row>
    <row r="27" spans="1:4" ht="16" thickBot="1" x14ac:dyDescent="0.9">
      <c r="A27" s="145"/>
      <c r="B27" s="139"/>
      <c r="C27" s="142"/>
      <c r="D27" s="54" t="s">
        <v>226</v>
      </c>
    </row>
    <row r="28" spans="1:4" ht="16" thickBot="1" x14ac:dyDescent="0.9">
      <c r="A28" s="145"/>
      <c r="B28" s="139"/>
      <c r="C28" s="142"/>
      <c r="D28" s="54" t="s">
        <v>227</v>
      </c>
    </row>
    <row r="29" spans="1:4" ht="16" thickBot="1" x14ac:dyDescent="0.9">
      <c r="A29" s="146"/>
      <c r="B29" s="140"/>
      <c r="C29" s="143"/>
      <c r="D29" s="54" t="s">
        <v>228</v>
      </c>
    </row>
  </sheetData>
  <sheetProtection algorithmName="SHA-512" hashValue="DVz8muTiI19M2LmQBnaqM+c5e5ohq6ogC8dZYhknFj01xGEDtBFNirHo+DDS6NixIjc6cpJAhZp5z+4dza5zIA==" saltValue="CZjxw+OkfWwBYkyJmTGKTQ==" spinCount="100000" sheet="1" objects="1" scenarios="1"/>
  <mergeCells count="22">
    <mergeCell ref="A26:A29"/>
    <mergeCell ref="B26:B29"/>
    <mergeCell ref="C26:C29"/>
    <mergeCell ref="A18:A21"/>
    <mergeCell ref="B18:B21"/>
    <mergeCell ref="C18:C21"/>
    <mergeCell ref="A22:A25"/>
    <mergeCell ref="B22:B25"/>
    <mergeCell ref="C22:C25"/>
    <mergeCell ref="A11:A13"/>
    <mergeCell ref="B11:B13"/>
    <mergeCell ref="C11:C13"/>
    <mergeCell ref="A14:A17"/>
    <mergeCell ref="B14:B17"/>
    <mergeCell ref="C14:C17"/>
    <mergeCell ref="A1:D1"/>
    <mergeCell ref="A3:A7"/>
    <mergeCell ref="B3:B7"/>
    <mergeCell ref="C3:C7"/>
    <mergeCell ref="A8:A10"/>
    <mergeCell ref="B8:B10"/>
    <mergeCell ref="C8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RAM Scores</vt:lpstr>
      <vt:lpstr>Staff Skill Levels</vt:lpstr>
      <vt:lpstr>Competency Audit Results</vt:lpstr>
      <vt:lpstr>SkillLevelsForRAM</vt:lpstr>
      <vt:lpstr>SkillLevelCounts</vt:lpstr>
      <vt:lpstr>OrgSkillLevelsForRAM</vt:lpstr>
      <vt:lpstr>Skill Levels</vt:lpstr>
      <vt:lpstr>Governance etc.</vt:lpstr>
      <vt:lpstr>Comms &amp; Advocacy</vt:lpstr>
      <vt:lpstr>Info Technology</vt:lpstr>
      <vt:lpstr>Legal and Social</vt:lpstr>
      <vt:lpstr>Digital Preservation</vt:lpstr>
      <vt:lpstr>PickLists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McMeekin</dc:creator>
  <cp:lastModifiedBy>Amy Currie</cp:lastModifiedBy>
  <dcterms:created xsi:type="dcterms:W3CDTF">2022-03-25T12:31:42Z</dcterms:created>
  <dcterms:modified xsi:type="dcterms:W3CDTF">2022-09-07T12:52:24Z</dcterms:modified>
</cp:coreProperties>
</file>